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Alfabetic" sheetId="1" r:id="rId1"/>
  </sheets>
  <definedNames>
    <definedName name="_xlnm.Print_Area" localSheetId="0">'Alfabetic'!$A$2:$CJ$9</definedName>
    <definedName name="_xlnm.Print_Titles" localSheetId="0">'Alfabetic'!$2:$5</definedName>
  </definedNames>
  <calcPr fullCalcOnLoad="1"/>
</workbook>
</file>

<file path=xl/comments1.xml><?xml version="1.0" encoding="utf-8"?>
<comments xmlns="http://schemas.openxmlformats.org/spreadsheetml/2006/main">
  <authors>
    <author>Elaine</author>
  </authors>
  <commentList>
    <comment ref="CS2" authorId="0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Gold/Yellow
Slope 149
CR 75,6
Par 72
-4 adj
</t>
        </r>
      </text>
    </comment>
    <comment ref="CW2" authorId="0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KDM
Yellow
Slope 134
CR 72,5
-0,5
 adj
</t>
        </r>
      </text>
    </comment>
    <comment ref="BC2" authorId="0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White 
Slope 128
CR 71,9
Par 72
adj +0,1
</t>
        </r>
      </text>
    </comment>
    <comment ref="CY2" authorId="0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De Zalze
Yellow
Slope 143
CR 74,4
Par 72
Adj -2
</t>
        </r>
      </text>
    </comment>
    <comment ref="DG2" authorId="0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Potchefstroom GC
White
Slope 133
CR 72,5
ADJ -0,5
</t>
        </r>
      </text>
    </comment>
    <comment ref="EK2" authorId="0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Bellville
White
Slope 135
CR 71,6
Adj +0,4
</t>
        </r>
      </text>
    </comment>
    <comment ref="ES2" authorId="0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Yellow tees
CR 72,7
Par 72
</t>
        </r>
      </text>
    </comment>
    <comment ref="BA2" authorId="0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Country Team anounced 4 April 2019
</t>
        </r>
      </text>
    </comment>
    <comment ref="BG2" authorId="0">
      <text>
        <r>
          <rPr>
            <b/>
            <sz val="9"/>
            <rFont val="Tahoma"/>
            <family val="2"/>
          </rPr>
          <t>Elaine:</t>
        </r>
        <r>
          <rPr>
            <sz val="9"/>
            <rFont val="Tahoma"/>
            <family val="2"/>
          </rPr>
          <t xml:space="preserve">
Yellow tees
Slope 136
CR 73,7
Par 72
ADJ- 1,7
</t>
        </r>
      </text>
    </comment>
  </commentList>
</comments>
</file>

<file path=xl/sharedStrings.xml><?xml version="1.0" encoding="utf-8"?>
<sst xmlns="http://schemas.openxmlformats.org/spreadsheetml/2006/main" count="261" uniqueCount="161">
  <si>
    <t>Order  of  MERIT</t>
  </si>
  <si>
    <t>C   E   R   E   S</t>
  </si>
  <si>
    <t>W O R C E S T E R</t>
  </si>
  <si>
    <t xml:space="preserve">W E L L I N G T O N   </t>
  </si>
  <si>
    <t xml:space="preserve">C  A  L  E  D  O  N </t>
  </si>
  <si>
    <t>B O L    O P E N</t>
  </si>
  <si>
    <t>P O R T E R V I L L E</t>
  </si>
  <si>
    <t>R I V E R S I D E</t>
  </si>
  <si>
    <t xml:space="preserve">B R E D A S D O R P </t>
  </si>
  <si>
    <t>H E X   V A L LE I</t>
  </si>
  <si>
    <t>BESTE  RONDTES</t>
  </si>
  <si>
    <t>Nr</t>
  </si>
  <si>
    <t>Van</t>
  </si>
  <si>
    <t>Naam</t>
  </si>
  <si>
    <t>Klub</t>
  </si>
  <si>
    <t>Rde</t>
  </si>
  <si>
    <t>OoM</t>
  </si>
  <si>
    <t>Sbos</t>
  </si>
  <si>
    <t>Jaco</t>
  </si>
  <si>
    <t>Paarl</t>
  </si>
  <si>
    <t>Pieters</t>
  </si>
  <si>
    <t>v d Merwe</t>
  </si>
  <si>
    <t>Botha</t>
  </si>
  <si>
    <t>De Kock</t>
  </si>
  <si>
    <t>Rooi</t>
  </si>
  <si>
    <t>Cedric</t>
  </si>
  <si>
    <t xml:space="preserve"> </t>
  </si>
  <si>
    <t>HP</t>
  </si>
  <si>
    <t>B O L    C L O S E D</t>
  </si>
  <si>
    <t>Loubser</t>
  </si>
  <si>
    <t>C I T R U S D A L</t>
  </si>
  <si>
    <t>MOORREESBURG</t>
  </si>
  <si>
    <t xml:space="preserve">R I V E R S I D E </t>
  </si>
  <si>
    <t>Daniel</t>
  </si>
  <si>
    <t>Engelbrecht</t>
  </si>
  <si>
    <t>TWK</t>
  </si>
  <si>
    <t>Smith</t>
  </si>
  <si>
    <t>Swanepoel</t>
  </si>
  <si>
    <t>Cronje</t>
  </si>
  <si>
    <t>P E A R L V A L L E Y</t>
  </si>
  <si>
    <t>H E R M A N U S</t>
  </si>
  <si>
    <t>V R E D E N B U R G</t>
  </si>
  <si>
    <t>B O B B Y   L O C K E</t>
  </si>
  <si>
    <t xml:space="preserve">D E  Z A L Z E </t>
  </si>
  <si>
    <t>A R A B E L L A</t>
  </si>
  <si>
    <t xml:space="preserve">S T E L L E N BOSCH </t>
  </si>
  <si>
    <t xml:space="preserve">S W E L L E N DAM </t>
  </si>
  <si>
    <t>Oosthuizen</t>
  </si>
  <si>
    <t>Lourens</t>
  </si>
  <si>
    <t>Josephs</t>
  </si>
  <si>
    <t>Jamie</t>
  </si>
  <si>
    <t>Willemse</t>
  </si>
  <si>
    <t>Mont</t>
  </si>
  <si>
    <t>DZ</t>
  </si>
  <si>
    <t>Worc</t>
  </si>
  <si>
    <t>M/bury</t>
  </si>
  <si>
    <t>Np</t>
  </si>
  <si>
    <t>Montagu</t>
  </si>
  <si>
    <t>Langebaan</t>
  </si>
  <si>
    <t>van Lill</t>
  </si>
  <si>
    <t>Marcell</t>
  </si>
  <si>
    <t>Crismar</t>
  </si>
  <si>
    <t>Schwarte</t>
  </si>
  <si>
    <t>Luca</t>
  </si>
  <si>
    <t>Muller</t>
  </si>
  <si>
    <t>Cornel</t>
  </si>
  <si>
    <t>Ceres</t>
  </si>
  <si>
    <t>DEVONVALE OPEN</t>
  </si>
  <si>
    <t>SC OPEN</t>
  </si>
  <si>
    <t>WP OPEN</t>
  </si>
  <si>
    <t>Janneman</t>
  </si>
  <si>
    <t>Vlok</t>
  </si>
  <si>
    <t>Rside</t>
  </si>
  <si>
    <t>Devon</t>
  </si>
  <si>
    <t>Shane</t>
  </si>
  <si>
    <t>Ross</t>
  </si>
  <si>
    <t>PV</t>
  </si>
  <si>
    <t>Louritz</t>
  </si>
  <si>
    <t>Riaan</t>
  </si>
  <si>
    <t>Anton</t>
  </si>
  <si>
    <t>Dylan</t>
  </si>
  <si>
    <t>Jacobs</t>
  </si>
  <si>
    <t>WP</t>
  </si>
  <si>
    <t>B O L A N D    K L U B     O P E S</t>
  </si>
  <si>
    <t>CAPE PROVINCE</t>
  </si>
  <si>
    <t>Malmesbury *</t>
  </si>
  <si>
    <t>6/5/89</t>
  </si>
  <si>
    <t>7/4/88</t>
  </si>
  <si>
    <t>28/8/97</t>
  </si>
  <si>
    <t>29/3/99</t>
  </si>
  <si>
    <t>12/10/88</t>
  </si>
  <si>
    <t>15/11/88</t>
  </si>
  <si>
    <t>Keffers</t>
  </si>
  <si>
    <t>Keagan D</t>
  </si>
  <si>
    <t>19/6/97</t>
  </si>
  <si>
    <t>19/3/99</t>
  </si>
  <si>
    <t>26/7/99</t>
  </si>
  <si>
    <t>18/5/96</t>
  </si>
  <si>
    <t>29/4/2000</t>
  </si>
  <si>
    <t>21/10/98</t>
  </si>
  <si>
    <t>10/10/96</t>
  </si>
  <si>
    <t>18/5/98</t>
  </si>
  <si>
    <t>20/8/98</t>
  </si>
  <si>
    <t>29/6/99</t>
  </si>
  <si>
    <t>4/5/98</t>
  </si>
  <si>
    <t>1/9/94</t>
  </si>
  <si>
    <t>Lutz</t>
  </si>
  <si>
    <t>Brendan Adrian</t>
  </si>
  <si>
    <t>28/2/88</t>
  </si>
  <si>
    <t>Darling</t>
  </si>
  <si>
    <t>NP</t>
  </si>
  <si>
    <t>np</t>
  </si>
  <si>
    <t>Keanan</t>
  </si>
  <si>
    <t>27/8/2001</t>
  </si>
  <si>
    <t>Peter</t>
  </si>
  <si>
    <t>23/12/80</t>
  </si>
  <si>
    <t>Malm</t>
  </si>
  <si>
    <t xml:space="preserve">Jaco </t>
  </si>
  <si>
    <t>13/3/75</t>
  </si>
  <si>
    <t>Coenraad</t>
  </si>
  <si>
    <t>16/3/87</t>
  </si>
  <si>
    <t>CLANWILLIAM</t>
  </si>
  <si>
    <t>KZN Open</t>
  </si>
  <si>
    <t xml:space="preserve"> Union Opens</t>
  </si>
  <si>
    <t>Limpopo Ope</t>
  </si>
  <si>
    <t>Ekurhuleni Open</t>
  </si>
  <si>
    <t>Silver Salver</t>
  </si>
  <si>
    <t>Mpumalanga Open</t>
  </si>
  <si>
    <t>Bobby Lock</t>
  </si>
  <si>
    <t>Central gauteng Open</t>
  </si>
  <si>
    <t>de Bruin</t>
  </si>
  <si>
    <t>Clement</t>
  </si>
  <si>
    <t>4/6/86</t>
  </si>
  <si>
    <t>FREE STAATE OPEN</t>
  </si>
  <si>
    <t>Gauteng North Open</t>
  </si>
  <si>
    <t>AFRICAN AM SPLAY</t>
  </si>
  <si>
    <t>Mahoney</t>
  </si>
  <si>
    <t>Mark</t>
  </si>
  <si>
    <t>28/1/83</t>
  </si>
  <si>
    <t>Cdal</t>
  </si>
  <si>
    <t>T  W  K OPEN AND 6'S MPLAY</t>
  </si>
  <si>
    <t>SA AM SPLAY</t>
  </si>
  <si>
    <t>SA AM QUAL</t>
  </si>
  <si>
    <t>Northern Cape Open</t>
  </si>
  <si>
    <t>Barnard</t>
  </si>
  <si>
    <t>David</t>
  </si>
  <si>
    <t>18/3/76</t>
  </si>
  <si>
    <t>NW Open</t>
  </si>
  <si>
    <t>Morgan-Evans</t>
  </si>
  <si>
    <t>Hayden</t>
  </si>
  <si>
    <t>7/6/2002</t>
  </si>
  <si>
    <t>Janse v Vuuren</t>
  </si>
  <si>
    <t>Morne</t>
  </si>
  <si>
    <t>Compulsary</t>
  </si>
  <si>
    <t>2020 BOLAND COUNTRIES OoM</t>
  </si>
  <si>
    <t>Chris</t>
  </si>
  <si>
    <t>Hanekom</t>
  </si>
  <si>
    <t>Klein</t>
  </si>
  <si>
    <t>Kwalifiseer</t>
  </si>
  <si>
    <t>PAARL</t>
  </si>
  <si>
    <t>4.7</t>
  </si>
</sst>
</file>

<file path=xl/styles.xml><?xml version="1.0" encoding="utf-8"?>
<styleSheet xmlns="http://schemas.openxmlformats.org/spreadsheetml/2006/main">
  <numFmts count="4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;\-&quot;R&quot;\ #,##0"/>
    <numFmt numFmtId="173" formatCode="&quot;R&quot;\ #,##0;[Red]\-&quot;R&quot;\ #,##0"/>
    <numFmt numFmtId="174" formatCode="&quot;R&quot;\ #,##0.00;\-&quot;R&quot;\ #,##0.00"/>
    <numFmt numFmtId="175" formatCode="&quot;R&quot;\ #,##0.00;[Red]\-&quot;R&quot;\ #,##0.00"/>
    <numFmt numFmtId="176" formatCode="_-&quot;R&quot;\ * #,##0_-;\-&quot;R&quot;\ * #,##0_-;_-&quot;R&quot;\ * &quot;-&quot;_-;_-@_-"/>
    <numFmt numFmtId="177" formatCode="_-&quot;R&quot;\ * #,##0.00_-;\-&quot;R&quot;\ * #,##0.00_-;_-&quot;R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\ "/>
    <numFmt numFmtId="187" formatCode="&quot;R &quot;#,##0;[Red]&quot;R -&quot;#,##0"/>
    <numFmt numFmtId="188" formatCode="0.00\ "/>
    <numFmt numFmtId="189" formatCode="yyyy/mm/dd;@"/>
    <numFmt numFmtId="190" formatCode="mmm\-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1C09]dd\ mmmm\ yyyy"/>
    <numFmt numFmtId="196" formatCode="[$-409]hh:mm:ss\ AM/PM"/>
    <numFmt numFmtId="197" formatCode="0.0"/>
  </numFmts>
  <fonts count="61">
    <font>
      <sz val="10"/>
      <name val="Arial"/>
      <family val="2"/>
    </font>
    <font>
      <b/>
      <sz val="8"/>
      <color indexed="8"/>
      <name val="Arial"/>
      <family val="2"/>
    </font>
    <font>
      <sz val="5"/>
      <color indexed="8"/>
      <name val="Arial"/>
      <family val="2"/>
    </font>
    <font>
      <sz val="5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5"/>
      <color indexed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4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5"/>
      <color theme="0"/>
      <name val="Arial"/>
      <family val="2"/>
    </font>
    <font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187" fontId="2" fillId="33" borderId="10" xfId="0" applyNumberFormat="1" applyFont="1" applyFill="1" applyBorder="1" applyAlignment="1">
      <alignment horizontal="center"/>
    </xf>
    <xf numFmtId="187" fontId="2" fillId="33" borderId="11" xfId="0" applyNumberFormat="1" applyFont="1" applyFill="1" applyBorder="1" applyAlignment="1">
      <alignment horizontal="center"/>
    </xf>
    <xf numFmtId="187" fontId="3" fillId="33" borderId="11" xfId="0" applyNumberFormat="1" applyFont="1" applyFill="1" applyBorder="1" applyAlignment="1">
      <alignment horizontal="center"/>
    </xf>
    <xf numFmtId="187" fontId="2" fillId="33" borderId="12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87" fontId="2" fillId="35" borderId="1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88" fontId="7" fillId="0" borderId="13" xfId="0" applyNumberFormat="1" applyFont="1" applyBorder="1" applyAlignment="1">
      <alignment horizontal="center"/>
    </xf>
    <xf numFmtId="189" fontId="6" fillId="0" borderId="13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2" fontId="1" fillId="36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188" fontId="12" fillId="34" borderId="14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/>
    </xf>
    <xf numFmtId="0" fontId="9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8" fillId="37" borderId="13" xfId="0" applyFont="1" applyFill="1" applyBorder="1" applyAlignment="1">
      <alignment horizontal="center"/>
    </xf>
    <xf numFmtId="1" fontId="12" fillId="0" borderId="17" xfId="0" applyNumberFormat="1" applyFont="1" applyBorder="1" applyAlignment="1">
      <alignment horizontal="center" vertical="center"/>
    </xf>
    <xf numFmtId="0" fontId="5" fillId="37" borderId="13" xfId="0" applyFont="1" applyFill="1" applyBorder="1" applyAlignment="1" applyProtection="1">
      <alignment horizontal="center"/>
      <protection locked="0"/>
    </xf>
    <xf numFmtId="0" fontId="5" fillId="37" borderId="13" xfId="0" applyFont="1" applyFill="1" applyBorder="1" applyAlignment="1">
      <alignment horizontal="center"/>
    </xf>
    <xf numFmtId="1" fontId="12" fillId="0" borderId="18" xfId="0" applyNumberFormat="1" applyFont="1" applyBorder="1" applyAlignment="1">
      <alignment horizontal="center" vertical="center"/>
    </xf>
    <xf numFmtId="188" fontId="12" fillId="0" borderId="19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/>
    </xf>
    <xf numFmtId="188" fontId="7" fillId="37" borderId="13" xfId="0" applyNumberFormat="1" applyFont="1" applyFill="1" applyBorder="1" applyAlignment="1">
      <alignment/>
    </xf>
    <xf numFmtId="0" fontId="9" fillId="0" borderId="15" xfId="0" applyFont="1" applyBorder="1" applyAlignment="1">
      <alignment horizontal="center" vertical="center" textRotation="180" wrapText="1"/>
    </xf>
    <xf numFmtId="0" fontId="9" fillId="0" borderId="11" xfId="0" applyFont="1" applyBorder="1" applyAlignment="1">
      <alignment horizontal="center" vertical="center" textRotation="180" wrapText="1"/>
    </xf>
    <xf numFmtId="0" fontId="9" fillId="37" borderId="11" xfId="0" applyFont="1" applyFill="1" applyBorder="1" applyAlignment="1">
      <alignment horizontal="center" vertical="center" textRotation="180" wrapText="1"/>
    </xf>
    <xf numFmtId="0" fontId="9" fillId="0" borderId="12" xfId="0" applyFont="1" applyBorder="1" applyAlignment="1">
      <alignment horizontal="center" vertical="center" textRotation="180" wrapText="1"/>
    </xf>
    <xf numFmtId="188" fontId="12" fillId="36" borderId="14" xfId="0" applyNumberFormat="1" applyFont="1" applyFill="1" applyBorder="1" applyAlignment="1">
      <alignment horizontal="center" vertical="center" wrapText="1"/>
    </xf>
    <xf numFmtId="16" fontId="5" fillId="39" borderId="11" xfId="0" applyNumberFormat="1" applyFont="1" applyFill="1" applyBorder="1" applyAlignment="1">
      <alignment horizontal="center" vertical="center" textRotation="180" wrapText="1"/>
    </xf>
    <xf numFmtId="16" fontId="5" fillId="39" borderId="20" xfId="0" applyNumberFormat="1" applyFont="1" applyFill="1" applyBorder="1" applyAlignment="1">
      <alignment horizontal="center" vertical="center" textRotation="180" wrapText="1"/>
    </xf>
    <xf numFmtId="16" fontId="5" fillId="39" borderId="21" xfId="0" applyNumberFormat="1" applyFont="1" applyFill="1" applyBorder="1" applyAlignment="1">
      <alignment horizontal="center" vertical="center" textRotation="180" wrapText="1"/>
    </xf>
    <xf numFmtId="188" fontId="12" fillId="34" borderId="22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/>
    </xf>
    <xf numFmtId="0" fontId="9" fillId="9" borderId="12" xfId="0" applyFont="1" applyFill="1" applyBorder="1" applyAlignment="1">
      <alignment horizontal="center" vertical="center" textRotation="180" wrapText="1"/>
    </xf>
    <xf numFmtId="0" fontId="5" fillId="9" borderId="13" xfId="0" applyFont="1" applyFill="1" applyBorder="1" applyAlignment="1" applyProtection="1">
      <alignment horizontal="center"/>
      <protection locked="0"/>
    </xf>
    <xf numFmtId="0" fontId="9" fillId="40" borderId="12" xfId="0" applyFont="1" applyFill="1" applyBorder="1" applyAlignment="1">
      <alignment horizontal="center" vertical="center" textRotation="180" wrapText="1"/>
    </xf>
    <xf numFmtId="0" fontId="0" fillId="41" borderId="0" xfId="0" applyFill="1" applyAlignment="1">
      <alignment/>
    </xf>
    <xf numFmtId="0" fontId="3" fillId="41" borderId="24" xfId="0" applyFont="1" applyFill="1" applyBorder="1" applyAlignment="1" applyProtection="1">
      <alignment horizontal="center" vertical="center" wrapText="1"/>
      <protection hidden="1" locked="0"/>
    </xf>
    <xf numFmtId="0" fontId="3" fillId="41" borderId="24" xfId="0" applyFont="1" applyFill="1" applyBorder="1" applyAlignment="1">
      <alignment horizontal="center" wrapText="1"/>
    </xf>
    <xf numFmtId="0" fontId="3" fillId="41" borderId="0" xfId="0" applyFont="1" applyFill="1" applyAlignment="1">
      <alignment horizontal="center" vertical="center" wrapText="1"/>
    </xf>
    <xf numFmtId="0" fontId="3" fillId="41" borderId="0" xfId="0" applyFont="1" applyFill="1" applyAlignment="1">
      <alignment horizontal="center" wrapText="1"/>
    </xf>
    <xf numFmtId="0" fontId="9" fillId="42" borderId="11" xfId="0" applyFont="1" applyFill="1" applyBorder="1" applyAlignment="1">
      <alignment horizontal="center" vertical="center" textRotation="180" wrapText="1"/>
    </xf>
    <xf numFmtId="0" fontId="9" fillId="39" borderId="12" xfId="0" applyFont="1" applyFill="1" applyBorder="1" applyAlignment="1">
      <alignment horizontal="center" vertical="center" textRotation="180" wrapText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9" fillId="16" borderId="12" xfId="0" applyFont="1" applyFill="1" applyBorder="1" applyAlignment="1">
      <alignment horizontal="center" vertical="center" textRotation="180" wrapText="1"/>
    </xf>
    <xf numFmtId="0" fontId="5" fillId="16" borderId="13" xfId="0" applyFont="1" applyFill="1" applyBorder="1" applyAlignment="1" applyProtection="1">
      <alignment horizontal="center"/>
      <protection locked="0"/>
    </xf>
    <xf numFmtId="0" fontId="9" fillId="43" borderId="12" xfId="0" applyFont="1" applyFill="1" applyBorder="1" applyAlignment="1">
      <alignment horizontal="center" vertical="center" textRotation="180" wrapText="1"/>
    </xf>
    <xf numFmtId="0" fontId="9" fillId="8" borderId="12" xfId="0" applyFont="1" applyFill="1" applyBorder="1" applyAlignment="1">
      <alignment horizontal="center" vertical="center" textRotation="180" wrapText="1"/>
    </xf>
    <xf numFmtId="0" fontId="5" fillId="43" borderId="13" xfId="0" applyFont="1" applyFill="1" applyBorder="1" applyAlignment="1" applyProtection="1">
      <alignment horizontal="center"/>
      <protection locked="0"/>
    </xf>
    <xf numFmtId="0" fontId="5" fillId="8" borderId="13" xfId="0" applyFont="1" applyFill="1" applyBorder="1" applyAlignment="1" applyProtection="1">
      <alignment horizontal="center"/>
      <protection locked="0"/>
    </xf>
    <xf numFmtId="0" fontId="9" fillId="44" borderId="12" xfId="0" applyFont="1" applyFill="1" applyBorder="1" applyAlignment="1">
      <alignment horizontal="center" vertical="center" textRotation="180" wrapText="1"/>
    </xf>
    <xf numFmtId="0" fontId="5" fillId="44" borderId="13" xfId="0" applyFont="1" applyFill="1" applyBorder="1" applyAlignment="1" applyProtection="1">
      <alignment horizontal="center"/>
      <protection locked="0"/>
    </xf>
    <xf numFmtId="0" fontId="9" fillId="17" borderId="12" xfId="0" applyFont="1" applyFill="1" applyBorder="1" applyAlignment="1">
      <alignment horizontal="center" vertical="center" textRotation="180" wrapText="1"/>
    </xf>
    <xf numFmtId="0" fontId="5" fillId="17" borderId="13" xfId="0" applyFont="1" applyFill="1" applyBorder="1" applyAlignment="1" applyProtection="1">
      <alignment horizontal="center"/>
      <protection locked="0"/>
    </xf>
    <xf numFmtId="0" fontId="5" fillId="45" borderId="13" xfId="0" applyFont="1" applyFill="1" applyBorder="1" applyAlignment="1" applyProtection="1">
      <alignment horizontal="center"/>
      <protection locked="0"/>
    </xf>
    <xf numFmtId="0" fontId="17" fillId="19" borderId="12" xfId="0" applyFont="1" applyFill="1" applyBorder="1" applyAlignment="1">
      <alignment horizontal="center" vertical="center" textRotation="180" wrapText="1"/>
    </xf>
    <xf numFmtId="0" fontId="5" fillId="19" borderId="13" xfId="0" applyFont="1" applyFill="1" applyBorder="1" applyAlignment="1" applyProtection="1">
      <alignment horizontal="center"/>
      <protection locked="0"/>
    </xf>
    <xf numFmtId="0" fontId="17" fillId="18" borderId="12" xfId="0" applyFont="1" applyFill="1" applyBorder="1" applyAlignment="1">
      <alignment horizontal="center" vertical="center" textRotation="180" wrapText="1"/>
    </xf>
    <xf numFmtId="0" fontId="5" fillId="18" borderId="13" xfId="0" applyFont="1" applyFill="1" applyBorder="1" applyAlignment="1" applyProtection="1">
      <alignment horizontal="center"/>
      <protection locked="0"/>
    </xf>
    <xf numFmtId="0" fontId="17" fillId="46" borderId="12" xfId="0" applyFont="1" applyFill="1" applyBorder="1" applyAlignment="1">
      <alignment horizontal="center" vertical="center" textRotation="180" wrapText="1"/>
    </xf>
    <xf numFmtId="0" fontId="5" fillId="46" borderId="13" xfId="0" applyFont="1" applyFill="1" applyBorder="1" applyAlignment="1" applyProtection="1">
      <alignment horizontal="center"/>
      <protection locked="0"/>
    </xf>
    <xf numFmtId="0" fontId="5" fillId="47" borderId="13" xfId="0" applyFont="1" applyFill="1" applyBorder="1" applyAlignment="1" applyProtection="1">
      <alignment horizontal="center"/>
      <protection locked="0"/>
    </xf>
    <xf numFmtId="0" fontId="15" fillId="47" borderId="12" xfId="0" applyFont="1" applyFill="1" applyBorder="1" applyAlignment="1">
      <alignment horizontal="center" vertical="center" textRotation="180" wrapText="1"/>
    </xf>
    <xf numFmtId="0" fontId="15" fillId="45" borderId="12" xfId="0" applyFont="1" applyFill="1" applyBorder="1" applyAlignment="1">
      <alignment horizontal="center" vertical="center" textRotation="180" wrapText="1"/>
    </xf>
    <xf numFmtId="0" fontId="17" fillId="48" borderId="12" xfId="0" applyFont="1" applyFill="1" applyBorder="1" applyAlignment="1">
      <alignment horizontal="center" vertical="center" textRotation="180" wrapText="1"/>
    </xf>
    <xf numFmtId="0" fontId="5" fillId="48" borderId="13" xfId="0" applyFont="1" applyFill="1" applyBorder="1" applyAlignment="1" applyProtection="1">
      <alignment horizontal="center"/>
      <protection locked="0"/>
    </xf>
    <xf numFmtId="0" fontId="15" fillId="15" borderId="12" xfId="0" applyFont="1" applyFill="1" applyBorder="1" applyAlignment="1">
      <alignment horizontal="center" vertical="center" textRotation="180" wrapText="1"/>
    </xf>
    <xf numFmtId="0" fontId="5" fillId="15" borderId="13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 horizontal="center" vertical="center" textRotation="180" wrapText="1"/>
    </xf>
    <xf numFmtId="0" fontId="15" fillId="0" borderId="12" xfId="0" applyFont="1" applyFill="1" applyBorder="1" applyAlignment="1">
      <alignment horizontal="center" vertical="center" textRotation="180" wrapText="1"/>
    </xf>
    <xf numFmtId="1" fontId="7" fillId="0" borderId="13" xfId="0" applyNumberFormat="1" applyFont="1" applyFill="1" applyBorder="1" applyAlignment="1">
      <alignment horizontal="left"/>
    </xf>
    <xf numFmtId="188" fontId="7" fillId="0" borderId="13" xfId="0" applyNumberFormat="1" applyFont="1" applyFill="1" applyBorder="1" applyAlignment="1">
      <alignment/>
    </xf>
    <xf numFmtId="0" fontId="6" fillId="0" borderId="13" xfId="0" applyFont="1" applyFill="1" applyBorder="1" applyAlignment="1" applyProtection="1">
      <alignment/>
      <protection locked="0"/>
    </xf>
    <xf numFmtId="0" fontId="9" fillId="0" borderId="11" xfId="0" applyFont="1" applyFill="1" applyBorder="1" applyAlignment="1">
      <alignment horizontal="center" vertical="center" textRotation="180" wrapText="1"/>
    </xf>
    <xf numFmtId="0" fontId="6" fillId="0" borderId="11" xfId="0" applyFont="1" applyBorder="1" applyAlignment="1">
      <alignment horizontal="center" vertical="center" textRotation="180" wrapText="1"/>
    </xf>
    <xf numFmtId="197" fontId="5" fillId="0" borderId="13" xfId="0" applyNumberFormat="1" applyFont="1" applyBorder="1" applyAlignment="1">
      <alignment vertical="center"/>
    </xf>
    <xf numFmtId="197" fontId="5" fillId="0" borderId="13" xfId="0" applyNumberFormat="1" applyFont="1" applyBorder="1" applyAlignment="1" applyProtection="1">
      <alignment horizontal="center"/>
      <protection locked="0"/>
    </xf>
    <xf numFmtId="197" fontId="8" fillId="0" borderId="13" xfId="0" applyNumberFormat="1" applyFont="1" applyBorder="1" applyAlignment="1">
      <alignment horizontal="center"/>
    </xf>
    <xf numFmtId="197" fontId="5" fillId="0" borderId="13" xfId="0" applyNumberFormat="1" applyFont="1" applyBorder="1" applyAlignment="1" applyProtection="1">
      <alignment horizontal="center" vertical="center"/>
      <protection locked="0"/>
    </xf>
    <xf numFmtId="197" fontId="5" fillId="0" borderId="13" xfId="0" applyNumberFormat="1" applyFont="1" applyBorder="1" applyAlignment="1">
      <alignment horizontal="center"/>
    </xf>
    <xf numFmtId="197" fontId="5" fillId="0" borderId="13" xfId="0" applyNumberFormat="1" applyFont="1" applyFill="1" applyBorder="1" applyAlignment="1" applyProtection="1">
      <alignment horizontal="center"/>
      <protection locked="0"/>
    </xf>
    <xf numFmtId="197" fontId="5" fillId="40" borderId="13" xfId="0" applyNumberFormat="1" applyFont="1" applyFill="1" applyBorder="1" applyAlignment="1" applyProtection="1">
      <alignment horizontal="center"/>
      <protection locked="0"/>
    </xf>
    <xf numFmtId="188" fontId="12" fillId="34" borderId="25" xfId="0" applyNumberFormat="1" applyFont="1" applyFill="1" applyBorder="1" applyAlignment="1">
      <alignment horizontal="center" vertical="center" wrapText="1"/>
    </xf>
    <xf numFmtId="186" fontId="59" fillId="34" borderId="26" xfId="0" applyNumberFormat="1" applyFont="1" applyFill="1" applyBorder="1" applyAlignment="1">
      <alignment horizontal="center" vertical="center" wrapText="1"/>
    </xf>
    <xf numFmtId="197" fontId="5" fillId="39" borderId="13" xfId="0" applyNumberFormat="1" applyFont="1" applyFill="1" applyBorder="1" applyAlignment="1" applyProtection="1">
      <alignment horizontal="center"/>
      <protection locked="0"/>
    </xf>
    <xf numFmtId="197" fontId="5" fillId="42" borderId="13" xfId="0" applyNumberFormat="1" applyFont="1" applyFill="1" applyBorder="1" applyAlignment="1">
      <alignment horizontal="center"/>
    </xf>
    <xf numFmtId="197" fontId="5" fillId="42" borderId="13" xfId="0" applyNumberFormat="1" applyFont="1" applyFill="1" applyBorder="1" applyAlignment="1" applyProtection="1">
      <alignment horizontal="center"/>
      <protection locked="0"/>
    </xf>
    <xf numFmtId="0" fontId="9" fillId="48" borderId="11" xfId="0" applyFont="1" applyFill="1" applyBorder="1" applyAlignment="1">
      <alignment horizontal="center" vertical="center" textRotation="180" wrapText="1"/>
    </xf>
    <xf numFmtId="186" fontId="59" fillId="34" borderId="27" xfId="0" applyNumberFormat="1" applyFont="1" applyFill="1" applyBorder="1" applyAlignment="1">
      <alignment horizontal="center" vertical="center" wrapText="1"/>
    </xf>
    <xf numFmtId="186" fontId="59" fillId="34" borderId="28" xfId="0" applyNumberFormat="1" applyFont="1" applyFill="1" applyBorder="1" applyAlignment="1">
      <alignment horizontal="center" vertical="center" wrapText="1"/>
    </xf>
    <xf numFmtId="186" fontId="59" fillId="34" borderId="26" xfId="0" applyNumberFormat="1" applyFont="1" applyFill="1" applyBorder="1" applyAlignment="1">
      <alignment horizontal="center" vertical="center" wrapText="1"/>
    </xf>
    <xf numFmtId="0" fontId="60" fillId="41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9" borderId="29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3" fillId="49" borderId="31" xfId="0" applyFont="1" applyFill="1" applyBorder="1" applyAlignment="1">
      <alignment horizontal="center" vertical="center" wrapText="1"/>
    </xf>
    <xf numFmtId="0" fontId="13" fillId="49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186" fontId="18" fillId="0" borderId="15" xfId="0" applyNumberFormat="1" applyFont="1" applyBorder="1" applyAlignment="1" applyProtection="1">
      <alignment horizontal="center" vertical="top" wrapText="1"/>
      <protection hidden="1" locked="0"/>
    </xf>
    <xf numFmtId="186" fontId="18" fillId="0" borderId="16" xfId="0" applyNumberFormat="1" applyFont="1" applyBorder="1" applyAlignment="1" applyProtection="1">
      <alignment horizontal="center" vertical="top" wrapText="1"/>
      <protection hidden="1" locked="0"/>
    </xf>
    <xf numFmtId="0" fontId="13" fillId="0" borderId="34" xfId="0" applyFont="1" applyBorder="1" applyAlignment="1">
      <alignment horizontal="center" vertical="top" textRotation="180" wrapText="1"/>
    </xf>
    <xf numFmtId="0" fontId="13" fillId="0" borderId="35" xfId="0" applyFont="1" applyBorder="1" applyAlignment="1">
      <alignment horizontal="center" vertical="top" textRotation="180" wrapText="1"/>
    </xf>
    <xf numFmtId="0" fontId="13" fillId="0" borderId="36" xfId="0" applyFont="1" applyBorder="1" applyAlignment="1">
      <alignment horizontal="center" vertical="top" textRotation="180" wrapText="1"/>
    </xf>
    <xf numFmtId="0" fontId="16" fillId="50" borderId="37" xfId="0" applyFont="1" applyFill="1" applyBorder="1" applyAlignment="1">
      <alignment horizontal="center" vertical="top" textRotation="180" wrapText="1"/>
    </xf>
    <xf numFmtId="0" fontId="16" fillId="50" borderId="38" xfId="0" applyFont="1" applyFill="1" applyBorder="1" applyAlignment="1">
      <alignment horizontal="center" vertical="top" textRotation="180" wrapText="1"/>
    </xf>
    <xf numFmtId="0" fontId="16" fillId="50" borderId="39" xfId="0" applyFont="1" applyFill="1" applyBorder="1" applyAlignment="1">
      <alignment horizontal="center" vertical="top" textRotation="180" wrapText="1"/>
    </xf>
    <xf numFmtId="197" fontId="14" fillId="49" borderId="1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66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5536"/>
  <sheetViews>
    <sheetView tabSelected="1" zoomScale="154" zoomScaleNormal="154" zoomScalePageLayoutView="0" workbookViewId="0" topLeftCell="A1">
      <pane xSplit="7" ySplit="2" topLeftCell="DO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6" sqref="B6"/>
    </sheetView>
  </sheetViews>
  <sheetFormatPr defaultColWidth="9.00390625" defaultRowHeight="12.75"/>
  <cols>
    <col min="1" max="1" width="3.57421875" style="0" customWidth="1"/>
    <col min="2" max="2" width="10.8515625" style="0" customWidth="1"/>
    <col min="3" max="3" width="13.00390625" style="0" customWidth="1"/>
    <col min="4" max="4" width="9.7109375" style="0" customWidth="1"/>
    <col min="5" max="5" width="4.8515625" style="0" customWidth="1"/>
    <col min="6" max="6" width="4.00390625" style="0" customWidth="1"/>
    <col min="7" max="7" width="4.7109375" style="0" customWidth="1"/>
    <col min="8" max="8" width="3.57421875" style="0" customWidth="1"/>
    <col min="9" max="9" width="2.7109375" style="0" customWidth="1"/>
    <col min="10" max="10" width="2.57421875" style="0" customWidth="1"/>
    <col min="11" max="12" width="2.421875" style="0" customWidth="1"/>
    <col min="13" max="13" width="3.00390625" style="0" customWidth="1"/>
    <col min="14" max="14" width="2.421875" style="0" customWidth="1"/>
    <col min="15" max="15" width="3.00390625" style="0" customWidth="1"/>
    <col min="16" max="16" width="2.7109375" style="0" customWidth="1"/>
    <col min="17" max="40" width="2.28125" style="0" customWidth="1"/>
    <col min="41" max="42" width="2.28125" style="1" customWidth="1"/>
    <col min="43" max="43" width="2.7109375" style="0" customWidth="1"/>
    <col min="44" max="44" width="2.28125" style="0" customWidth="1"/>
    <col min="45" max="45" width="2.7109375" style="0" customWidth="1"/>
    <col min="46" max="54" width="2.28125" style="0" customWidth="1"/>
    <col min="55" max="55" width="3.140625" style="0" customWidth="1"/>
    <col min="56" max="56" width="3.00390625" style="0" customWidth="1"/>
    <col min="57" max="57" width="2.28125" style="0" customWidth="1"/>
    <col min="58" max="59" width="3.140625" style="0" customWidth="1"/>
    <col min="60" max="62" width="2.7109375" style="0" customWidth="1"/>
    <col min="63" max="63" width="2.28125" style="1" customWidth="1"/>
    <col min="64" max="64" width="3.00390625" style="1" customWidth="1"/>
    <col min="65" max="66" width="2.28125" style="1" customWidth="1"/>
    <col min="67" max="67" width="2.28125" style="0" customWidth="1"/>
    <col min="68" max="68" width="2.8515625" style="0" customWidth="1"/>
    <col min="69" max="70" width="2.28125" style="1" customWidth="1"/>
    <col min="71" max="84" width="2.28125" style="0" customWidth="1"/>
    <col min="85" max="110" width="2.28125" style="1" customWidth="1"/>
    <col min="111" max="111" width="2.8515625" style="1" customWidth="1"/>
    <col min="112" max="112" width="3.421875" style="1" customWidth="1"/>
    <col min="113" max="113" width="3.00390625" style="1" customWidth="1"/>
    <col min="114" max="140" width="2.28125" style="1" customWidth="1"/>
    <col min="141" max="141" width="3.00390625" style="1" customWidth="1"/>
    <col min="142" max="142" width="2.8515625" style="1" customWidth="1"/>
    <col min="143" max="143" width="3.140625" style="1" customWidth="1"/>
    <col min="144" max="148" width="2.28125" style="1" customWidth="1"/>
    <col min="149" max="149" width="2.7109375" style="0" customWidth="1"/>
    <col min="150" max="150" width="2.8515625" style="0" customWidth="1"/>
    <col min="151" max="151" width="3.00390625" style="0" customWidth="1"/>
    <col min="152" max="152" width="2.8515625" style="0" customWidth="1"/>
    <col min="153" max="154" width="2.28125" style="0" customWidth="1"/>
    <col min="155" max="178" width="3.28125" style="0" customWidth="1"/>
  </cols>
  <sheetData>
    <row r="1" spans="9:154" ht="24" customHeight="1" thickBot="1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99" t="s">
        <v>83</v>
      </c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100" t="s">
        <v>123</v>
      </c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1" t="s">
        <v>153</v>
      </c>
      <c r="EP1" s="102"/>
      <c r="EQ1" s="102"/>
      <c r="ER1" s="102"/>
      <c r="ES1" s="102"/>
      <c r="ET1" s="102"/>
      <c r="EU1" s="102"/>
      <c r="EV1" s="102"/>
      <c r="EW1" s="102"/>
      <c r="EX1" s="102"/>
    </row>
    <row r="2" spans="1:154" ht="62.25" customHeight="1">
      <c r="A2" s="107" t="s">
        <v>154</v>
      </c>
      <c r="B2" s="107"/>
      <c r="C2" s="107"/>
      <c r="D2" s="107"/>
      <c r="E2" s="107"/>
      <c r="F2" s="108"/>
      <c r="G2" s="112" t="s">
        <v>0</v>
      </c>
      <c r="H2" s="109" t="s">
        <v>158</v>
      </c>
      <c r="I2" s="44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30" t="s">
        <v>1</v>
      </c>
      <c r="AN2" s="31" t="s">
        <v>1</v>
      </c>
      <c r="AO2" s="31" t="s">
        <v>2</v>
      </c>
      <c r="AP2" s="31" t="s">
        <v>2</v>
      </c>
      <c r="AQ2" s="31" t="s">
        <v>30</v>
      </c>
      <c r="AR2" s="31" t="s">
        <v>30</v>
      </c>
      <c r="AS2" s="31" t="s">
        <v>140</v>
      </c>
      <c r="AT2" s="31" t="s">
        <v>140</v>
      </c>
      <c r="AU2" s="31" t="s">
        <v>3</v>
      </c>
      <c r="AV2" s="31" t="s">
        <v>3</v>
      </c>
      <c r="AW2" s="76" t="s">
        <v>85</v>
      </c>
      <c r="AX2" s="76" t="s">
        <v>85</v>
      </c>
      <c r="AY2" s="82" t="s">
        <v>57</v>
      </c>
      <c r="AZ2" s="82" t="s">
        <v>57</v>
      </c>
      <c r="BA2" s="95" t="s">
        <v>42</v>
      </c>
      <c r="BB2" s="95" t="s">
        <v>42</v>
      </c>
      <c r="BC2" s="82" t="s">
        <v>58</v>
      </c>
      <c r="BD2" s="82" t="s">
        <v>58</v>
      </c>
      <c r="BE2" s="31" t="s">
        <v>43</v>
      </c>
      <c r="BF2" s="31" t="s">
        <v>43</v>
      </c>
      <c r="BG2" s="31" t="s">
        <v>45</v>
      </c>
      <c r="BH2" s="31" t="s">
        <v>45</v>
      </c>
      <c r="BI2" s="31" t="s">
        <v>159</v>
      </c>
      <c r="BJ2" s="31" t="s">
        <v>159</v>
      </c>
      <c r="BK2" s="31" t="s">
        <v>46</v>
      </c>
      <c r="BL2" s="31" t="s">
        <v>46</v>
      </c>
      <c r="BM2" s="31" t="s">
        <v>40</v>
      </c>
      <c r="BN2" s="31" t="s">
        <v>40</v>
      </c>
      <c r="BO2" s="31" t="s">
        <v>7</v>
      </c>
      <c r="BP2" s="31" t="s">
        <v>32</v>
      </c>
      <c r="BQ2" s="31" t="s">
        <v>9</v>
      </c>
      <c r="BR2" s="33" t="s">
        <v>9</v>
      </c>
      <c r="BS2" s="31" t="s">
        <v>6</v>
      </c>
      <c r="BT2" s="31" t="s">
        <v>6</v>
      </c>
      <c r="BU2" s="31" t="s">
        <v>39</v>
      </c>
      <c r="BV2" s="31" t="s">
        <v>39</v>
      </c>
      <c r="BW2" s="81" t="s">
        <v>67</v>
      </c>
      <c r="BX2" s="81" t="s">
        <v>67</v>
      </c>
      <c r="BY2" s="31" t="s">
        <v>44</v>
      </c>
      <c r="BZ2" s="31" t="s">
        <v>44</v>
      </c>
      <c r="CA2" s="31" t="s">
        <v>121</v>
      </c>
      <c r="CB2" s="31" t="s">
        <v>121</v>
      </c>
      <c r="CC2" s="31" t="s">
        <v>4</v>
      </c>
      <c r="CD2" s="31" t="s">
        <v>4</v>
      </c>
      <c r="CE2" s="31" t="s">
        <v>31</v>
      </c>
      <c r="CF2" s="31" t="s">
        <v>31</v>
      </c>
      <c r="CG2" s="32" t="s">
        <v>8</v>
      </c>
      <c r="CH2" s="32" t="s">
        <v>8</v>
      </c>
      <c r="CI2" s="32" t="s">
        <v>41</v>
      </c>
      <c r="CJ2" s="32" t="s">
        <v>41</v>
      </c>
      <c r="CK2" s="63" t="s">
        <v>133</v>
      </c>
      <c r="CL2" s="63" t="s">
        <v>133</v>
      </c>
      <c r="CM2" s="63" t="s">
        <v>133</v>
      </c>
      <c r="CN2" s="63" t="s">
        <v>133</v>
      </c>
      <c r="CO2" s="65" t="s">
        <v>134</v>
      </c>
      <c r="CP2" s="65" t="s">
        <v>134</v>
      </c>
      <c r="CQ2" s="65" t="s">
        <v>134</v>
      </c>
      <c r="CR2" s="65" t="s">
        <v>134</v>
      </c>
      <c r="CS2" s="67" t="s">
        <v>135</v>
      </c>
      <c r="CT2" s="67" t="s">
        <v>135</v>
      </c>
      <c r="CU2" s="67" t="s">
        <v>135</v>
      </c>
      <c r="CV2" s="67" t="s">
        <v>135</v>
      </c>
      <c r="CW2" s="72" t="s">
        <v>142</v>
      </c>
      <c r="CX2" s="72" t="s">
        <v>142</v>
      </c>
      <c r="CY2" s="70" t="s">
        <v>141</v>
      </c>
      <c r="CZ2" s="70" t="s">
        <v>141</v>
      </c>
      <c r="DA2" s="70" t="s">
        <v>141</v>
      </c>
      <c r="DB2" s="70" t="s">
        <v>141</v>
      </c>
      <c r="DC2" s="74" t="s">
        <v>143</v>
      </c>
      <c r="DD2" s="74" t="s">
        <v>143</v>
      </c>
      <c r="DE2" s="74" t="s">
        <v>143</v>
      </c>
      <c r="DF2" s="74" t="s">
        <v>143</v>
      </c>
      <c r="DG2" s="77" t="s">
        <v>147</v>
      </c>
      <c r="DH2" s="77" t="s">
        <v>147</v>
      </c>
      <c r="DI2" s="77" t="s">
        <v>147</v>
      </c>
      <c r="DJ2" s="71" t="s">
        <v>129</v>
      </c>
      <c r="DK2" s="71" t="s">
        <v>129</v>
      </c>
      <c r="DL2" s="71" t="s">
        <v>129</v>
      </c>
      <c r="DM2" s="71" t="s">
        <v>129</v>
      </c>
      <c r="DN2" s="60" t="s">
        <v>128</v>
      </c>
      <c r="DO2" s="60" t="s">
        <v>128</v>
      </c>
      <c r="DP2" s="60" t="s">
        <v>128</v>
      </c>
      <c r="DQ2" s="54" t="s">
        <v>125</v>
      </c>
      <c r="DR2" s="54" t="s">
        <v>125</v>
      </c>
      <c r="DS2" s="54" t="s">
        <v>125</v>
      </c>
      <c r="DT2" s="54" t="s">
        <v>125</v>
      </c>
      <c r="DU2" s="58" t="s">
        <v>127</v>
      </c>
      <c r="DV2" s="58" t="s">
        <v>127</v>
      </c>
      <c r="DW2" s="58" t="s">
        <v>127</v>
      </c>
      <c r="DX2" s="58" t="s">
        <v>127</v>
      </c>
      <c r="DY2" s="55" t="s">
        <v>126</v>
      </c>
      <c r="DZ2" s="55" t="s">
        <v>126</v>
      </c>
      <c r="EA2" s="55" t="s">
        <v>126</v>
      </c>
      <c r="EB2" s="40" t="s">
        <v>68</v>
      </c>
      <c r="EC2" s="40" t="s">
        <v>68</v>
      </c>
      <c r="ED2" s="40" t="s">
        <v>68</v>
      </c>
      <c r="EE2" s="40" t="s">
        <v>68</v>
      </c>
      <c r="EF2" s="52" t="s">
        <v>122</v>
      </c>
      <c r="EG2" s="52" t="s">
        <v>122</v>
      </c>
      <c r="EH2" s="52" t="s">
        <v>124</v>
      </c>
      <c r="EI2" s="52" t="s">
        <v>124</v>
      </c>
      <c r="EJ2" s="52" t="s">
        <v>124</v>
      </c>
      <c r="EK2" s="42" t="s">
        <v>69</v>
      </c>
      <c r="EL2" s="42" t="s">
        <v>69</v>
      </c>
      <c r="EM2" s="42" t="s">
        <v>69</v>
      </c>
      <c r="EN2" s="42" t="s">
        <v>69</v>
      </c>
      <c r="EO2" s="49" t="s">
        <v>84</v>
      </c>
      <c r="EP2" s="49" t="s">
        <v>84</v>
      </c>
      <c r="EQ2" s="49" t="s">
        <v>84</v>
      </c>
      <c r="ER2" s="49" t="s">
        <v>84</v>
      </c>
      <c r="ES2" s="48" t="s">
        <v>5</v>
      </c>
      <c r="ET2" s="48" t="s">
        <v>5</v>
      </c>
      <c r="EU2" s="48" t="s">
        <v>5</v>
      </c>
      <c r="EV2" s="48" t="s">
        <v>5</v>
      </c>
      <c r="EW2" s="48" t="s">
        <v>28</v>
      </c>
      <c r="EX2" s="48" t="s">
        <v>28</v>
      </c>
    </row>
    <row r="3" spans="1:154" ht="61.5" customHeight="1" thickBot="1">
      <c r="A3" s="107"/>
      <c r="B3" s="107"/>
      <c r="C3" s="107"/>
      <c r="D3" s="107"/>
      <c r="E3" s="107"/>
      <c r="F3" s="108"/>
      <c r="G3" s="113"/>
      <c r="H3" s="110"/>
      <c r="I3" s="46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35">
        <v>43491</v>
      </c>
      <c r="AN3" s="36">
        <v>43491</v>
      </c>
      <c r="AO3" s="35">
        <v>43478</v>
      </c>
      <c r="AP3" s="35">
        <v>43478</v>
      </c>
      <c r="AQ3" s="35">
        <v>43484</v>
      </c>
      <c r="AR3" s="35">
        <v>43484</v>
      </c>
      <c r="AS3" s="35">
        <v>43505</v>
      </c>
      <c r="AT3" s="35">
        <v>43505</v>
      </c>
      <c r="AU3" s="35">
        <v>43499</v>
      </c>
      <c r="AV3" s="35">
        <v>43499</v>
      </c>
      <c r="AW3" s="35">
        <v>43538</v>
      </c>
      <c r="AX3" s="35">
        <v>43538</v>
      </c>
      <c r="AY3" s="35">
        <v>43554</v>
      </c>
      <c r="AZ3" s="35">
        <v>43554</v>
      </c>
      <c r="BA3" s="35">
        <v>43555</v>
      </c>
      <c r="BB3" s="35">
        <v>43555</v>
      </c>
      <c r="BC3" s="35">
        <v>43590</v>
      </c>
      <c r="BD3" s="35">
        <v>43590</v>
      </c>
      <c r="BE3" s="35">
        <v>43611</v>
      </c>
      <c r="BF3" s="35">
        <v>43611</v>
      </c>
      <c r="BG3" s="35">
        <v>43618</v>
      </c>
      <c r="BH3" s="35">
        <v>43618</v>
      </c>
      <c r="BI3" s="35">
        <v>43674</v>
      </c>
      <c r="BJ3" s="35">
        <v>43674</v>
      </c>
      <c r="BK3" s="35">
        <v>43708</v>
      </c>
      <c r="BL3" s="35">
        <v>43708</v>
      </c>
      <c r="BM3" s="35">
        <v>43352</v>
      </c>
      <c r="BN3" s="35">
        <v>43352</v>
      </c>
      <c r="BO3" s="35">
        <v>43735</v>
      </c>
      <c r="BP3" s="35">
        <v>43735</v>
      </c>
      <c r="BQ3" s="35">
        <v>43435</v>
      </c>
      <c r="BR3" s="35">
        <v>43435</v>
      </c>
      <c r="BS3" s="35" t="s">
        <v>111</v>
      </c>
      <c r="BT3" s="35" t="s">
        <v>111</v>
      </c>
      <c r="BU3" s="35" t="s">
        <v>111</v>
      </c>
      <c r="BV3" s="35" t="s">
        <v>111</v>
      </c>
      <c r="BW3" s="35" t="s">
        <v>110</v>
      </c>
      <c r="BX3" s="35" t="s">
        <v>110</v>
      </c>
      <c r="BY3" s="35" t="s">
        <v>110</v>
      </c>
      <c r="BZ3" s="35" t="s">
        <v>110</v>
      </c>
      <c r="CA3" s="35" t="s">
        <v>110</v>
      </c>
      <c r="CB3" s="35" t="s">
        <v>110</v>
      </c>
      <c r="CC3" s="35" t="s">
        <v>110</v>
      </c>
      <c r="CD3" s="35" t="s">
        <v>110</v>
      </c>
      <c r="CE3" s="35" t="s">
        <v>110</v>
      </c>
      <c r="CF3" s="35" t="s">
        <v>110</v>
      </c>
      <c r="CG3" s="35">
        <v>43709</v>
      </c>
      <c r="CH3" s="35">
        <v>43709</v>
      </c>
      <c r="CI3" s="35" t="s">
        <v>56</v>
      </c>
      <c r="CJ3" s="35" t="s">
        <v>56</v>
      </c>
      <c r="CK3" s="37">
        <v>43483</v>
      </c>
      <c r="CL3" s="37">
        <v>43483</v>
      </c>
      <c r="CM3" s="37">
        <v>43484</v>
      </c>
      <c r="CN3" s="37">
        <v>43485</v>
      </c>
      <c r="CO3" s="37">
        <v>43490</v>
      </c>
      <c r="CP3" s="37">
        <v>43490</v>
      </c>
      <c r="CQ3" s="37">
        <v>43491</v>
      </c>
      <c r="CR3" s="37">
        <v>43492</v>
      </c>
      <c r="CS3" s="37">
        <v>43507</v>
      </c>
      <c r="CT3" s="37">
        <v>43508</v>
      </c>
      <c r="CU3" s="37">
        <v>43509</v>
      </c>
      <c r="CV3" s="37">
        <v>43510</v>
      </c>
      <c r="CW3" s="37">
        <v>43514</v>
      </c>
      <c r="CX3" s="37">
        <v>43514</v>
      </c>
      <c r="CY3" s="37">
        <v>43522</v>
      </c>
      <c r="CZ3" s="37">
        <v>43523</v>
      </c>
      <c r="DA3" s="37">
        <v>43524</v>
      </c>
      <c r="DB3" s="37">
        <v>43525</v>
      </c>
      <c r="DC3" s="37">
        <v>43546</v>
      </c>
      <c r="DD3" s="37">
        <v>43546</v>
      </c>
      <c r="DE3" s="37">
        <v>43547</v>
      </c>
      <c r="DF3" s="37">
        <v>43548</v>
      </c>
      <c r="DG3" s="37">
        <v>43567</v>
      </c>
      <c r="DH3" s="37">
        <v>43568</v>
      </c>
      <c r="DI3" s="37">
        <v>43569</v>
      </c>
      <c r="DJ3" s="37">
        <v>43420</v>
      </c>
      <c r="DK3" s="37">
        <v>43420</v>
      </c>
      <c r="DL3" s="37">
        <v>43421</v>
      </c>
      <c r="DM3" s="37">
        <v>43421</v>
      </c>
      <c r="DN3" s="37">
        <v>43416</v>
      </c>
      <c r="DO3" s="37">
        <v>43417</v>
      </c>
      <c r="DP3" s="37">
        <v>43418</v>
      </c>
      <c r="DQ3" s="37">
        <v>43742</v>
      </c>
      <c r="DR3" s="37">
        <v>43742</v>
      </c>
      <c r="DS3" s="37">
        <v>43743</v>
      </c>
      <c r="DT3" s="37">
        <v>43744</v>
      </c>
      <c r="DU3" s="37">
        <v>43399</v>
      </c>
      <c r="DV3" s="37">
        <v>43399</v>
      </c>
      <c r="DW3" s="37">
        <v>43400</v>
      </c>
      <c r="DX3" s="37">
        <v>43401</v>
      </c>
      <c r="DY3" s="37">
        <v>43392</v>
      </c>
      <c r="DZ3" s="37">
        <v>43393</v>
      </c>
      <c r="EA3" s="37">
        <v>43394</v>
      </c>
      <c r="EB3" s="37">
        <v>43329</v>
      </c>
      <c r="EC3" s="37">
        <v>43330</v>
      </c>
      <c r="ED3" s="37">
        <v>43330</v>
      </c>
      <c r="EE3" s="37">
        <v>43331</v>
      </c>
      <c r="EF3" s="37">
        <v>43334</v>
      </c>
      <c r="EG3" s="37">
        <v>43335</v>
      </c>
      <c r="EH3" s="37">
        <v>43658</v>
      </c>
      <c r="EI3" s="37">
        <v>43659</v>
      </c>
      <c r="EJ3" s="37">
        <v>43660</v>
      </c>
      <c r="EK3" s="37">
        <v>43577</v>
      </c>
      <c r="EL3" s="37">
        <v>43577</v>
      </c>
      <c r="EM3" s="37">
        <v>43578</v>
      </c>
      <c r="EN3" s="37">
        <v>43579</v>
      </c>
      <c r="EO3" s="37">
        <v>43528</v>
      </c>
      <c r="EP3" s="37">
        <v>43528</v>
      </c>
      <c r="EQ3" s="37">
        <v>43529</v>
      </c>
      <c r="ER3" s="37">
        <v>43530</v>
      </c>
      <c r="ES3" s="35">
        <v>43572</v>
      </c>
      <c r="ET3" s="35">
        <v>43573</v>
      </c>
      <c r="EU3" s="35">
        <v>43574</v>
      </c>
      <c r="EV3" s="35">
        <v>43574</v>
      </c>
      <c r="EW3" s="35">
        <v>43512</v>
      </c>
      <c r="EX3" s="35">
        <v>43512</v>
      </c>
    </row>
    <row r="4" spans="1:154" ht="17.25" customHeight="1" thickBot="1">
      <c r="A4" s="107"/>
      <c r="B4" s="107"/>
      <c r="C4" s="107"/>
      <c r="D4" s="107"/>
      <c r="E4" s="107"/>
      <c r="F4" s="108"/>
      <c r="G4" s="114"/>
      <c r="H4" s="110"/>
      <c r="I4" s="103" t="s">
        <v>10</v>
      </c>
      <c r="J4" s="104"/>
      <c r="K4" s="104"/>
      <c r="L4" s="104"/>
      <c r="M4" s="104"/>
      <c r="N4" s="104"/>
      <c r="O4" s="104"/>
      <c r="P4" s="104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6"/>
      <c r="AM4" s="2">
        <v>1</v>
      </c>
      <c r="AN4" s="3">
        <v>2</v>
      </c>
      <c r="AO4" s="3">
        <v>1</v>
      </c>
      <c r="AP4" s="3">
        <v>2</v>
      </c>
      <c r="AQ4" s="4">
        <v>1</v>
      </c>
      <c r="AR4" s="4">
        <v>2</v>
      </c>
      <c r="AS4" s="4">
        <v>1</v>
      </c>
      <c r="AT4" s="4">
        <v>2</v>
      </c>
      <c r="AU4" s="3">
        <v>1</v>
      </c>
      <c r="AV4" s="3">
        <v>2</v>
      </c>
      <c r="AW4" s="3">
        <v>1</v>
      </c>
      <c r="AX4" s="3">
        <v>2</v>
      </c>
      <c r="AY4" s="3">
        <v>1</v>
      </c>
      <c r="AZ4" s="3">
        <v>2</v>
      </c>
      <c r="BA4" s="3">
        <v>1</v>
      </c>
      <c r="BB4" s="3">
        <v>2</v>
      </c>
      <c r="BC4" s="3">
        <v>1</v>
      </c>
      <c r="BD4" s="3">
        <v>2</v>
      </c>
      <c r="BE4" s="3">
        <v>1</v>
      </c>
      <c r="BF4" s="3">
        <v>2</v>
      </c>
      <c r="BG4" s="3">
        <v>1</v>
      </c>
      <c r="BH4" s="3">
        <v>2</v>
      </c>
      <c r="BI4" s="3">
        <v>1</v>
      </c>
      <c r="BJ4" s="3">
        <v>2</v>
      </c>
      <c r="BK4" s="3">
        <v>1</v>
      </c>
      <c r="BL4" s="3">
        <v>2</v>
      </c>
      <c r="BM4" s="3">
        <v>1</v>
      </c>
      <c r="BN4" s="3">
        <v>2</v>
      </c>
      <c r="BO4" s="3">
        <v>1</v>
      </c>
      <c r="BP4" s="3">
        <v>2</v>
      </c>
      <c r="BQ4" s="3">
        <v>1</v>
      </c>
      <c r="BR4" s="5">
        <v>2</v>
      </c>
      <c r="BS4" s="3">
        <v>1</v>
      </c>
      <c r="BT4" s="3">
        <v>2</v>
      </c>
      <c r="BU4" s="3">
        <v>1</v>
      </c>
      <c r="BV4" s="3">
        <v>2</v>
      </c>
      <c r="BW4" s="3">
        <v>1</v>
      </c>
      <c r="BX4" s="3">
        <v>2</v>
      </c>
      <c r="BY4" s="3">
        <v>1</v>
      </c>
      <c r="BZ4" s="3">
        <v>2</v>
      </c>
      <c r="CA4" s="3">
        <v>1</v>
      </c>
      <c r="CB4" s="3">
        <v>2</v>
      </c>
      <c r="CC4" s="4">
        <v>1</v>
      </c>
      <c r="CD4" s="4">
        <v>2</v>
      </c>
      <c r="CE4" s="4">
        <v>1</v>
      </c>
      <c r="CF4" s="4">
        <v>2</v>
      </c>
      <c r="CG4" s="7">
        <v>1</v>
      </c>
      <c r="CH4" s="7">
        <v>2</v>
      </c>
      <c r="CI4" s="7">
        <v>1</v>
      </c>
      <c r="CJ4" s="7">
        <v>2</v>
      </c>
      <c r="CK4" s="5">
        <v>1</v>
      </c>
      <c r="CL4" s="5">
        <v>2</v>
      </c>
      <c r="CM4" s="5">
        <v>3</v>
      </c>
      <c r="CN4" s="5">
        <v>4</v>
      </c>
      <c r="CO4" s="5">
        <v>1</v>
      </c>
      <c r="CP4" s="5">
        <v>2</v>
      </c>
      <c r="CQ4" s="5">
        <v>3</v>
      </c>
      <c r="CR4" s="5">
        <v>4</v>
      </c>
      <c r="CS4" s="5">
        <v>1</v>
      </c>
      <c r="CT4" s="5">
        <v>2</v>
      </c>
      <c r="CU4" s="5">
        <v>3</v>
      </c>
      <c r="CV4" s="5">
        <v>4</v>
      </c>
      <c r="CW4" s="5">
        <v>1</v>
      </c>
      <c r="CX4" s="5">
        <v>2</v>
      </c>
      <c r="CY4" s="5">
        <v>1</v>
      </c>
      <c r="CZ4" s="5">
        <v>2</v>
      </c>
      <c r="DA4" s="5">
        <v>3</v>
      </c>
      <c r="DB4" s="5">
        <v>4</v>
      </c>
      <c r="DC4" s="5">
        <v>1</v>
      </c>
      <c r="DD4" s="5">
        <v>2</v>
      </c>
      <c r="DE4" s="5">
        <v>3</v>
      </c>
      <c r="DF4" s="5">
        <v>4</v>
      </c>
      <c r="DG4" s="5">
        <v>1</v>
      </c>
      <c r="DH4" s="5">
        <v>2</v>
      </c>
      <c r="DI4" s="5">
        <v>3</v>
      </c>
      <c r="DJ4" s="5">
        <v>1</v>
      </c>
      <c r="DK4" s="5">
        <v>2</v>
      </c>
      <c r="DL4" s="5">
        <v>3</v>
      </c>
      <c r="DM4" s="5">
        <v>4</v>
      </c>
      <c r="DN4" s="5">
        <v>1</v>
      </c>
      <c r="DO4" s="5">
        <v>2</v>
      </c>
      <c r="DP4" s="5">
        <v>3</v>
      </c>
      <c r="DQ4" s="5">
        <v>1</v>
      </c>
      <c r="DR4" s="5">
        <v>2</v>
      </c>
      <c r="DS4" s="5">
        <v>3</v>
      </c>
      <c r="DT4" s="5">
        <v>4</v>
      </c>
      <c r="DU4" s="5">
        <v>1</v>
      </c>
      <c r="DV4" s="5">
        <v>2</v>
      </c>
      <c r="DW4" s="5">
        <v>3</v>
      </c>
      <c r="DX4" s="5">
        <v>4</v>
      </c>
      <c r="DY4" s="5">
        <v>1</v>
      </c>
      <c r="DZ4" s="5">
        <v>2</v>
      </c>
      <c r="EA4" s="5">
        <v>3</v>
      </c>
      <c r="EB4" s="5">
        <v>1</v>
      </c>
      <c r="EC4" s="5">
        <v>2</v>
      </c>
      <c r="ED4" s="5">
        <v>3</v>
      </c>
      <c r="EE4" s="5">
        <v>4</v>
      </c>
      <c r="EF4" s="5">
        <v>1</v>
      </c>
      <c r="EG4" s="5">
        <v>2</v>
      </c>
      <c r="EH4" s="5">
        <v>1</v>
      </c>
      <c r="EI4" s="5">
        <v>2</v>
      </c>
      <c r="EJ4" s="5">
        <v>3</v>
      </c>
      <c r="EK4" s="5">
        <v>1</v>
      </c>
      <c r="EL4" s="5">
        <v>2</v>
      </c>
      <c r="EM4" s="5">
        <v>3</v>
      </c>
      <c r="EN4" s="5">
        <v>4</v>
      </c>
      <c r="EO4" s="5">
        <v>1</v>
      </c>
      <c r="EP4" s="5">
        <v>2</v>
      </c>
      <c r="EQ4" s="5">
        <v>3</v>
      </c>
      <c r="ER4" s="5">
        <v>4</v>
      </c>
      <c r="ES4" s="3">
        <v>1</v>
      </c>
      <c r="ET4" s="3">
        <v>2</v>
      </c>
      <c r="EU4" s="3">
        <v>3</v>
      </c>
      <c r="EV4" s="3">
        <v>4</v>
      </c>
      <c r="EW4" s="3">
        <v>1</v>
      </c>
      <c r="EX4" s="3">
        <v>2</v>
      </c>
    </row>
    <row r="5" spans="1:181" s="6" customFormat="1" ht="13.5" thickBot="1">
      <c r="A5" s="22" t="s">
        <v>11</v>
      </c>
      <c r="B5" s="25" t="s">
        <v>12</v>
      </c>
      <c r="C5" s="25" t="s">
        <v>13</v>
      </c>
      <c r="D5" s="25"/>
      <c r="E5" s="26" t="s">
        <v>14</v>
      </c>
      <c r="F5" s="27" t="s">
        <v>15</v>
      </c>
      <c r="G5" s="34" t="s">
        <v>16</v>
      </c>
      <c r="H5" s="111"/>
      <c r="I5" s="38"/>
      <c r="J5" s="15"/>
      <c r="K5" s="15"/>
      <c r="L5" s="15"/>
      <c r="M5" s="15"/>
      <c r="N5" s="15"/>
      <c r="O5" s="15"/>
      <c r="P5" s="15"/>
      <c r="Q5" s="15"/>
      <c r="R5" s="15"/>
      <c r="S5" s="90"/>
      <c r="T5" s="96">
        <v>2</v>
      </c>
      <c r="U5" s="97"/>
      <c r="V5" s="98"/>
      <c r="W5" s="96">
        <v>3</v>
      </c>
      <c r="X5" s="97"/>
      <c r="Y5" s="98"/>
      <c r="Z5" s="96">
        <v>4</v>
      </c>
      <c r="AA5" s="97"/>
      <c r="AB5" s="98"/>
      <c r="AC5" s="96">
        <v>5</v>
      </c>
      <c r="AD5" s="97"/>
      <c r="AE5" s="98"/>
      <c r="AF5" s="96">
        <v>6</v>
      </c>
      <c r="AG5" s="97"/>
      <c r="AH5" s="98"/>
      <c r="AI5" s="96">
        <v>7</v>
      </c>
      <c r="AJ5" s="97"/>
      <c r="AK5" s="98"/>
      <c r="AL5" s="91"/>
      <c r="AM5" s="18"/>
      <c r="AN5" s="18"/>
      <c r="AO5" s="18"/>
      <c r="AP5" s="18"/>
      <c r="AQ5" s="17"/>
      <c r="AR5" s="17"/>
      <c r="AS5" s="17"/>
      <c r="AT5" s="17"/>
      <c r="AU5" s="18"/>
      <c r="AV5" s="18"/>
      <c r="AW5" s="16"/>
      <c r="AX5" s="16"/>
      <c r="AY5" s="16"/>
      <c r="AZ5" s="16"/>
      <c r="BA5" s="17"/>
      <c r="BB5" s="17"/>
      <c r="BC5" s="16"/>
      <c r="BD5" s="16"/>
      <c r="BE5" s="18"/>
      <c r="BF5" s="18"/>
      <c r="BG5" s="18"/>
      <c r="BH5" s="18"/>
      <c r="BI5" s="18"/>
      <c r="BJ5" s="18"/>
      <c r="BK5" s="18"/>
      <c r="BL5" s="18"/>
      <c r="BM5" s="16"/>
      <c r="BN5" s="16"/>
      <c r="BO5" s="16"/>
      <c r="BP5" s="16"/>
      <c r="BQ5" s="18"/>
      <c r="BR5" s="19"/>
      <c r="BS5" s="16"/>
      <c r="BT5" s="16"/>
      <c r="BU5" s="18"/>
      <c r="BV5" s="18"/>
      <c r="BW5" s="18"/>
      <c r="BX5" s="18"/>
      <c r="BY5" s="18"/>
      <c r="BZ5" s="18"/>
      <c r="CA5" s="18"/>
      <c r="CB5" s="18"/>
      <c r="CC5" s="17"/>
      <c r="CD5" s="17"/>
      <c r="CE5" s="17"/>
      <c r="CF5" s="17"/>
      <c r="CG5" s="28"/>
      <c r="CH5" s="28"/>
      <c r="CI5" s="28"/>
      <c r="CJ5" s="28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8"/>
      <c r="ET5" s="28"/>
      <c r="EU5" s="28"/>
      <c r="EV5" s="28"/>
      <c r="EW5" s="18"/>
      <c r="EX5" s="18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</row>
    <row r="6" spans="1:154" ht="12" customHeight="1">
      <c r="A6" s="8">
        <v>1</v>
      </c>
      <c r="B6" s="78" t="s">
        <v>38</v>
      </c>
      <c r="C6" s="79" t="s">
        <v>33</v>
      </c>
      <c r="D6" s="29" t="s">
        <v>98</v>
      </c>
      <c r="E6" s="9" t="s">
        <v>19</v>
      </c>
      <c r="F6" s="20">
        <f>COUNT(AM6:EX6)</f>
        <v>13</v>
      </c>
      <c r="G6" s="13">
        <f>AVERAGE(I6:S6)</f>
        <v>-0.8999999999999999</v>
      </c>
      <c r="H6" s="39" t="str">
        <f>IF(F6&lt;12,"Nee","Ja")</f>
        <v>Ja</v>
      </c>
      <c r="I6" s="115">
        <f>SMALL(AM6:EX6,1)</f>
        <v>-3.5</v>
      </c>
      <c r="J6" s="115">
        <f>SMALL(AM6:EX6,2)</f>
        <v>-2.7</v>
      </c>
      <c r="K6" s="115">
        <f>SMALL(AM6:EX6,3)</f>
        <v>-2.7</v>
      </c>
      <c r="L6" s="115">
        <f>SMALL(AM6:EX6,4)</f>
        <v>-1.7</v>
      </c>
      <c r="M6" s="115">
        <f>SMALL(AM6:EX6,5)</f>
        <v>-1.6</v>
      </c>
      <c r="N6" s="115">
        <f>SMALL(AM6:EX6,6)</f>
        <v>-1.5</v>
      </c>
      <c r="O6" s="115">
        <f>SMALL(AM6:EX6,7)</f>
        <v>-0.7</v>
      </c>
      <c r="P6" s="115">
        <f>SMALL(AM6:EX6,8)</f>
        <v>-0.6</v>
      </c>
      <c r="Q6" s="115">
        <f>SMALL(AM6:EX6,9)</f>
        <v>1.3</v>
      </c>
      <c r="R6" s="115">
        <f>SMALL(AM6:EX6,10)</f>
        <v>1.5</v>
      </c>
      <c r="S6" s="115">
        <f>SMALL(AM6:EX6,11)</f>
        <v>2.3</v>
      </c>
      <c r="T6" s="115">
        <f>SMALL(AM6:EX6,12)</f>
        <v>3.4</v>
      </c>
      <c r="U6" s="115">
        <f>SMALL(AM6:EX6,13)</f>
        <v>4.4</v>
      </c>
      <c r="V6" s="115" t="e">
        <f>SMALL(AM6:EX6,14)</f>
        <v>#NUM!</v>
      </c>
      <c r="W6" s="115" t="e">
        <f>SMALL(AM6:EX6,15)</f>
        <v>#NUM!</v>
      </c>
      <c r="X6" s="115" t="e">
        <f>SMALL(AM6:EX6,16)</f>
        <v>#NUM!</v>
      </c>
      <c r="Y6" s="115" t="e">
        <f>SMALL(AM6:EX6,17)</f>
        <v>#NUM!</v>
      </c>
      <c r="Z6" s="115" t="e">
        <f>SMALL(AM6:EX6,18)</f>
        <v>#NUM!</v>
      </c>
      <c r="AA6" s="115" t="e">
        <f>SMALL(AM6:EX6,19)</f>
        <v>#NUM!</v>
      </c>
      <c r="AB6" s="115" t="e">
        <f>SMALL(AM6:EX6,20)</f>
        <v>#NUM!</v>
      </c>
      <c r="AC6" s="115" t="e">
        <f>SMALL(AM6:EX6,21)</f>
        <v>#NUM!</v>
      </c>
      <c r="AD6" s="115" t="e">
        <f>SMALL(AM6:EX6,22)</f>
        <v>#NUM!</v>
      </c>
      <c r="AE6" s="115" t="e">
        <f>SMALL(AM6:EX6,23)</f>
        <v>#NUM!</v>
      </c>
      <c r="AF6" s="115" t="e">
        <f>SMALL(AM6:EX6,24)</f>
        <v>#NUM!</v>
      </c>
      <c r="AG6" s="115" t="e">
        <f>SMALL(AM6:EX6,25)</f>
        <v>#NUM!</v>
      </c>
      <c r="AH6" s="115" t="e">
        <f>SMALL(AM6:EX6,26)</f>
        <v>#NUM!</v>
      </c>
      <c r="AI6" s="115" t="e">
        <f>SMALL(AM6:EX6,27)</f>
        <v>#NUM!</v>
      </c>
      <c r="AJ6" s="115" t="e">
        <f>SMALL(AM6:EX6,28)</f>
        <v>#NUM!</v>
      </c>
      <c r="AK6" s="115" t="e">
        <f>SMALL(AM6:EX6,29)</f>
        <v>#NUM!</v>
      </c>
      <c r="AL6" s="115" t="e">
        <f>SMALL(AM6:EX6,30)</f>
        <v>#NUM!</v>
      </c>
      <c r="AM6" s="12"/>
      <c r="AN6" s="12"/>
      <c r="AO6" s="11"/>
      <c r="AP6" s="11"/>
      <c r="AQ6" s="14"/>
      <c r="AR6" s="14"/>
      <c r="AS6" s="14"/>
      <c r="AT6" s="14"/>
      <c r="AU6" s="12"/>
      <c r="AV6" s="12"/>
      <c r="AW6" s="12"/>
      <c r="AX6" s="12"/>
      <c r="AY6" s="12"/>
      <c r="AZ6" s="12"/>
      <c r="BA6" s="50"/>
      <c r="BB6" s="83"/>
      <c r="BC6" s="87"/>
      <c r="BD6" s="87"/>
      <c r="BE6" s="87"/>
      <c r="BF6" s="87"/>
      <c r="BG6" s="84"/>
      <c r="BH6" s="84"/>
      <c r="BI6" s="84">
        <v>1.3</v>
      </c>
      <c r="BJ6" s="84">
        <v>-2.7</v>
      </c>
      <c r="BK6" s="84"/>
      <c r="BL6" s="84"/>
      <c r="BM6" s="84"/>
      <c r="BN6" s="84"/>
      <c r="BO6" s="85"/>
      <c r="BP6" s="85"/>
      <c r="BQ6" s="84"/>
      <c r="BR6" s="84"/>
      <c r="BS6" s="85"/>
      <c r="BT6" s="85"/>
      <c r="BU6" s="84"/>
      <c r="BV6" s="84"/>
      <c r="BW6" s="11"/>
      <c r="BX6" s="11"/>
      <c r="BY6" s="11"/>
      <c r="BZ6" s="11"/>
      <c r="CA6" s="11"/>
      <c r="CB6" s="11"/>
      <c r="CC6" s="14"/>
      <c r="CD6" s="14"/>
      <c r="CE6" s="14"/>
      <c r="CF6" s="14"/>
      <c r="CG6" s="23"/>
      <c r="CH6" s="23"/>
      <c r="CI6" s="23"/>
      <c r="CJ6" s="23"/>
      <c r="CK6" s="64"/>
      <c r="CL6" s="64"/>
      <c r="CM6" s="64"/>
      <c r="CN6" s="64"/>
      <c r="CO6" s="66"/>
      <c r="CP6" s="66"/>
      <c r="CQ6" s="66"/>
      <c r="CR6" s="66"/>
      <c r="CS6" s="68"/>
      <c r="CT6" s="68"/>
      <c r="CU6" s="68"/>
      <c r="CV6" s="68"/>
      <c r="CW6" s="73"/>
      <c r="CX6" s="73"/>
      <c r="CY6" s="69"/>
      <c r="CZ6" s="69"/>
      <c r="DA6" s="69"/>
      <c r="DB6" s="69"/>
      <c r="DC6" s="75"/>
      <c r="DD6" s="75"/>
      <c r="DE6" s="75"/>
      <c r="DF6" s="75"/>
      <c r="DG6" s="88">
        <v>1.5</v>
      </c>
      <c r="DH6" s="88">
        <v>-3.5</v>
      </c>
      <c r="DI6" s="88">
        <v>-1.5</v>
      </c>
      <c r="DJ6" s="62"/>
      <c r="DK6" s="62"/>
      <c r="DL6" s="62"/>
      <c r="DM6" s="62"/>
      <c r="DN6" s="61"/>
      <c r="DO6" s="61"/>
      <c r="DP6" s="61"/>
      <c r="DQ6" s="56"/>
      <c r="DR6" s="56"/>
      <c r="DS6" s="56"/>
      <c r="DT6" s="56"/>
      <c r="DU6" s="59"/>
      <c r="DV6" s="59"/>
      <c r="DW6" s="59"/>
      <c r="DX6" s="59"/>
      <c r="DY6" s="57"/>
      <c r="DZ6" s="57"/>
      <c r="EA6" s="57"/>
      <c r="EB6" s="41"/>
      <c r="EC6" s="41"/>
      <c r="ED6" s="41"/>
      <c r="EE6" s="41"/>
      <c r="EF6" s="53"/>
      <c r="EG6" s="53"/>
      <c r="EH6" s="53"/>
      <c r="EI6" s="53"/>
      <c r="EJ6" s="53"/>
      <c r="EK6" s="89">
        <v>3.4</v>
      </c>
      <c r="EL6" s="89">
        <v>-1.6</v>
      </c>
      <c r="EM6" s="89">
        <v>-0.6</v>
      </c>
      <c r="EN6" s="89">
        <v>4.4</v>
      </c>
      <c r="EO6" s="92"/>
      <c r="EP6" s="92"/>
      <c r="EQ6" s="92"/>
      <c r="ER6" s="92"/>
      <c r="ES6" s="93">
        <v>-1.7</v>
      </c>
      <c r="ET6" s="93">
        <v>2.3</v>
      </c>
      <c r="EU6" s="93">
        <v>-2.7</v>
      </c>
      <c r="EV6" s="93">
        <v>-0.7</v>
      </c>
      <c r="EW6" s="93"/>
      <c r="EX6" s="93"/>
    </row>
    <row r="7" spans="1:154" ht="12" customHeight="1">
      <c r="A7" s="8">
        <v>2</v>
      </c>
      <c r="B7" s="78" t="s">
        <v>20</v>
      </c>
      <c r="C7" s="79" t="s">
        <v>79</v>
      </c>
      <c r="D7" s="29" t="s">
        <v>91</v>
      </c>
      <c r="E7" s="9" t="s">
        <v>76</v>
      </c>
      <c r="F7" s="20">
        <f>COUNT(AM7:EX7)</f>
        <v>6</v>
      </c>
      <c r="G7" s="13">
        <f>AVERAGE(I7:L7)</f>
        <v>-0.7000000000000002</v>
      </c>
      <c r="H7" s="39" t="str">
        <f>IF(F7&lt;12,"Nee","Ja")</f>
        <v>Nee</v>
      </c>
      <c r="I7" s="115">
        <f>SMALL(AM7:EX7,1)</f>
        <v>-3.7</v>
      </c>
      <c r="J7" s="115">
        <f>SMALL(AM7:EX7,2)</f>
        <v>-0.7</v>
      </c>
      <c r="K7" s="115">
        <f>SMALL(AM7:EX7,3)</f>
        <v>0.3</v>
      </c>
      <c r="L7" s="115">
        <f>SMALL(AM7:EX7,4)</f>
        <v>1.3</v>
      </c>
      <c r="M7" s="115">
        <f>SMALL(AM7:EX7,5)</f>
        <v>2.3</v>
      </c>
      <c r="N7" s="115">
        <f>SMALL(AM7:EX7,6)</f>
        <v>4.3</v>
      </c>
      <c r="O7" s="115" t="e">
        <f>SMALL(AM7:EX7,7)</f>
        <v>#NUM!</v>
      </c>
      <c r="P7" s="115" t="e">
        <f>SMALL(AM7:EX7,8)</f>
        <v>#NUM!</v>
      </c>
      <c r="Q7" s="115" t="e">
        <f>SMALL(AM7:EX7,9)</f>
        <v>#NUM!</v>
      </c>
      <c r="R7" s="115" t="e">
        <f>SMALL(AM7:EX7,10)</f>
        <v>#NUM!</v>
      </c>
      <c r="S7" s="115" t="e">
        <f>SMALL(AM7:EX7,11)</f>
        <v>#NUM!</v>
      </c>
      <c r="T7" s="115" t="e">
        <f>SMALL(AM7:EX7,12)</f>
        <v>#NUM!</v>
      </c>
      <c r="U7" s="115" t="e">
        <f>SMALL(AM7:EX7,13)</f>
        <v>#NUM!</v>
      </c>
      <c r="V7" s="115" t="e">
        <f>SMALL(AM7:EX7,14)</f>
        <v>#NUM!</v>
      </c>
      <c r="W7" s="115" t="e">
        <f>SMALL(AM7:EX7,15)</f>
        <v>#NUM!</v>
      </c>
      <c r="X7" s="115" t="e">
        <f>SMALL(AM7:EX7,16)</f>
        <v>#NUM!</v>
      </c>
      <c r="Y7" s="115" t="e">
        <f>SMALL(AM7:EX7,17)</f>
        <v>#NUM!</v>
      </c>
      <c r="Z7" s="115" t="e">
        <f>SMALL(AM7:EX7,18)</f>
        <v>#NUM!</v>
      </c>
      <c r="AA7" s="115" t="e">
        <f>SMALL(AM7:EX7,19)</f>
        <v>#NUM!</v>
      </c>
      <c r="AB7" s="115" t="e">
        <f>SMALL(AM7:EX7,20)</f>
        <v>#NUM!</v>
      </c>
      <c r="AC7" s="115" t="e">
        <f>SMALL(AM7:EX7,21)</f>
        <v>#NUM!</v>
      </c>
      <c r="AD7" s="115" t="e">
        <f>SMALL(AM7:EX7,22)</f>
        <v>#NUM!</v>
      </c>
      <c r="AE7" s="115" t="e">
        <f>SMALL(AM7:EX7,23)</f>
        <v>#NUM!</v>
      </c>
      <c r="AF7" s="115" t="e">
        <f>SMALL(AM7:EX7,24)</f>
        <v>#NUM!</v>
      </c>
      <c r="AG7" s="115" t="e">
        <f>SMALL(AM7:EX7,25)</f>
        <v>#NUM!</v>
      </c>
      <c r="AH7" s="115" t="e">
        <f>SMALL(AM7:EX7,26)</f>
        <v>#NUM!</v>
      </c>
      <c r="AI7" s="115" t="e">
        <f>SMALL(AM7:EX7,27)</f>
        <v>#NUM!</v>
      </c>
      <c r="AJ7" s="115" t="e">
        <f>SMALL(AM7:EX7,28)</f>
        <v>#NUM!</v>
      </c>
      <c r="AK7" s="115" t="e">
        <f>SMALL(AM7:EX7,29)</f>
        <v>#NUM!</v>
      </c>
      <c r="AL7" s="115" t="e">
        <f>SMALL(AM7:EX7,30)</f>
        <v>#NUM!</v>
      </c>
      <c r="AM7" s="12"/>
      <c r="AN7" s="12"/>
      <c r="AO7" s="11"/>
      <c r="AP7" s="11"/>
      <c r="AQ7" s="14"/>
      <c r="AR7" s="14"/>
      <c r="AS7" s="14"/>
      <c r="AT7" s="14"/>
      <c r="AU7" s="12"/>
      <c r="AV7" s="12"/>
      <c r="AW7" s="12"/>
      <c r="AX7" s="12"/>
      <c r="AY7" s="12"/>
      <c r="AZ7" s="12"/>
      <c r="BA7" s="51"/>
      <c r="BB7" s="86"/>
      <c r="BC7" s="87"/>
      <c r="BD7" s="87"/>
      <c r="BE7" s="84"/>
      <c r="BF7" s="84"/>
      <c r="BG7" s="84"/>
      <c r="BH7" s="84"/>
      <c r="BI7" s="84">
        <v>1.3</v>
      </c>
      <c r="BJ7" s="84">
        <v>-3.7</v>
      </c>
      <c r="BK7" s="84"/>
      <c r="BL7" s="84"/>
      <c r="BM7" s="84"/>
      <c r="BN7" s="84"/>
      <c r="BO7" s="87"/>
      <c r="BP7" s="87"/>
      <c r="BQ7" s="84"/>
      <c r="BR7" s="84"/>
      <c r="BS7" s="87"/>
      <c r="BT7" s="87"/>
      <c r="BU7" s="84"/>
      <c r="BV7" s="84"/>
      <c r="BW7" s="11"/>
      <c r="BX7" s="11"/>
      <c r="BY7" s="11"/>
      <c r="BZ7" s="11"/>
      <c r="CA7" s="11"/>
      <c r="CB7" s="11"/>
      <c r="CC7" s="14"/>
      <c r="CD7" s="14"/>
      <c r="CE7" s="14"/>
      <c r="CF7" s="14"/>
      <c r="CG7" s="24"/>
      <c r="CH7" s="24"/>
      <c r="CI7" s="24"/>
      <c r="CJ7" s="24"/>
      <c r="CK7" s="64"/>
      <c r="CL7" s="64"/>
      <c r="CM7" s="64"/>
      <c r="CN7" s="64"/>
      <c r="CO7" s="66"/>
      <c r="CP7" s="66"/>
      <c r="CQ7" s="66"/>
      <c r="CR7" s="66"/>
      <c r="CS7" s="68"/>
      <c r="CT7" s="68"/>
      <c r="CU7" s="68"/>
      <c r="CV7" s="68"/>
      <c r="CW7" s="73"/>
      <c r="CX7" s="73"/>
      <c r="CY7" s="69"/>
      <c r="CZ7" s="69"/>
      <c r="DA7" s="69"/>
      <c r="DB7" s="69"/>
      <c r="DC7" s="75"/>
      <c r="DD7" s="75"/>
      <c r="DE7" s="75"/>
      <c r="DF7" s="75"/>
      <c r="DG7" s="88"/>
      <c r="DH7" s="88"/>
      <c r="DI7" s="88"/>
      <c r="DJ7" s="62"/>
      <c r="DK7" s="62"/>
      <c r="DL7" s="62"/>
      <c r="DM7" s="62"/>
      <c r="DN7" s="61"/>
      <c r="DO7" s="61"/>
      <c r="DP7" s="61"/>
      <c r="DQ7" s="56"/>
      <c r="DR7" s="56"/>
      <c r="DS7" s="56"/>
      <c r="DT7" s="56"/>
      <c r="DU7" s="59"/>
      <c r="DV7" s="59"/>
      <c r="DW7" s="59"/>
      <c r="DX7" s="59"/>
      <c r="DY7" s="57"/>
      <c r="DZ7" s="57"/>
      <c r="EA7" s="57"/>
      <c r="EB7" s="41"/>
      <c r="EC7" s="41"/>
      <c r="ED7" s="41"/>
      <c r="EE7" s="41"/>
      <c r="EF7" s="53"/>
      <c r="EG7" s="53"/>
      <c r="EH7" s="53"/>
      <c r="EI7" s="53"/>
      <c r="EJ7" s="53"/>
      <c r="EK7" s="89"/>
      <c r="EL7" s="89"/>
      <c r="EM7" s="89"/>
      <c r="EN7" s="89"/>
      <c r="EO7" s="92"/>
      <c r="EP7" s="92"/>
      <c r="EQ7" s="92"/>
      <c r="ER7" s="92"/>
      <c r="ES7" s="93">
        <v>4.3</v>
      </c>
      <c r="ET7" s="93">
        <v>-0.7</v>
      </c>
      <c r="EU7" s="93">
        <v>0.3</v>
      </c>
      <c r="EV7" s="93">
        <v>2.3</v>
      </c>
      <c r="EW7" s="93"/>
      <c r="EX7" s="93"/>
    </row>
    <row r="8" spans="1:154" ht="12" customHeight="1">
      <c r="A8" s="8">
        <v>3</v>
      </c>
      <c r="B8" s="78" t="s">
        <v>21</v>
      </c>
      <c r="C8" s="79" t="s">
        <v>27</v>
      </c>
      <c r="D8" s="29" t="s">
        <v>100</v>
      </c>
      <c r="E8" s="10" t="s">
        <v>19</v>
      </c>
      <c r="F8" s="20">
        <f>COUNT(AM8:EX8)</f>
        <v>6</v>
      </c>
      <c r="G8" s="13">
        <f>AVERAGE(I8:L8)</f>
        <v>-0.3750000000000002</v>
      </c>
      <c r="H8" s="39" t="str">
        <f>IF(F8&lt;12,"Nee","Ja")</f>
        <v>Nee</v>
      </c>
      <c r="I8" s="115">
        <f>SMALL(AM8:EX8,1)</f>
        <v>-4.4</v>
      </c>
      <c r="J8" s="115">
        <f>SMALL(AM8:EX8,2)</f>
        <v>-2.7</v>
      </c>
      <c r="K8" s="115">
        <f>SMALL(AM8:EX8,3)</f>
        <v>2.3</v>
      </c>
      <c r="L8" s="115">
        <f>SMALL(AM8:EX8,4)</f>
        <v>3.3</v>
      </c>
      <c r="M8" s="115">
        <f>SMALL(AM8:EX8,5)</f>
        <v>4.3</v>
      </c>
      <c r="N8" s="115">
        <f>SMALL(AM8:EX8,6)</f>
        <v>7.3</v>
      </c>
      <c r="O8" s="115" t="e">
        <f>SMALL(AM8:EX8,7)</f>
        <v>#NUM!</v>
      </c>
      <c r="P8" s="115" t="e">
        <f>SMALL(AM8:EX8,8)</f>
        <v>#NUM!</v>
      </c>
      <c r="Q8" s="115" t="e">
        <f>SMALL(AM8:EX8,9)</f>
        <v>#NUM!</v>
      </c>
      <c r="R8" s="115" t="e">
        <f>SMALL(AM8:EX8,10)</f>
        <v>#NUM!</v>
      </c>
      <c r="S8" s="115" t="e">
        <f>SMALL(AM8:EX8,11)</f>
        <v>#NUM!</v>
      </c>
      <c r="T8" s="115" t="e">
        <f>SMALL(AM8:EX8,12)</f>
        <v>#NUM!</v>
      </c>
      <c r="U8" s="115" t="e">
        <f>SMALL(AM8:EX8,13)</f>
        <v>#NUM!</v>
      </c>
      <c r="V8" s="115" t="e">
        <f>SMALL(AM8:EX8,14)</f>
        <v>#NUM!</v>
      </c>
      <c r="W8" s="115" t="e">
        <f>SMALL(AM8:EX8,15)</f>
        <v>#NUM!</v>
      </c>
      <c r="X8" s="115" t="e">
        <f>SMALL(AM8:EX8,16)</f>
        <v>#NUM!</v>
      </c>
      <c r="Y8" s="115" t="e">
        <f>SMALL(AM8:EX8,17)</f>
        <v>#NUM!</v>
      </c>
      <c r="Z8" s="115" t="e">
        <f>SMALL(AM8:EX8,18)</f>
        <v>#NUM!</v>
      </c>
      <c r="AA8" s="115" t="e">
        <f>SMALL(AM8:EX8,19)</f>
        <v>#NUM!</v>
      </c>
      <c r="AB8" s="115" t="e">
        <f>SMALL(AM8:EX8,20)</f>
        <v>#NUM!</v>
      </c>
      <c r="AC8" s="115" t="e">
        <f>SMALL(AM8:EX8,21)</f>
        <v>#NUM!</v>
      </c>
      <c r="AD8" s="115" t="e">
        <f>SMALL(AM8:EX8,22)</f>
        <v>#NUM!</v>
      </c>
      <c r="AE8" s="115" t="e">
        <f>SMALL(AM8:EX8,23)</f>
        <v>#NUM!</v>
      </c>
      <c r="AF8" s="115" t="e">
        <f>SMALL(AM8:EX8,24)</f>
        <v>#NUM!</v>
      </c>
      <c r="AG8" s="115" t="e">
        <f>SMALL(AM8:EX8,25)</f>
        <v>#NUM!</v>
      </c>
      <c r="AH8" s="115" t="e">
        <f>SMALL(AM8:EX8,26)</f>
        <v>#NUM!</v>
      </c>
      <c r="AI8" s="115" t="e">
        <f>SMALL(AM8:EX8,27)</f>
        <v>#NUM!</v>
      </c>
      <c r="AJ8" s="115" t="e">
        <f>SMALL(AM8:EX8,28)</f>
        <v>#NUM!</v>
      </c>
      <c r="AK8" s="115" t="e">
        <f>SMALL(AM8:EX8,29)</f>
        <v>#NUM!</v>
      </c>
      <c r="AL8" s="115" t="e">
        <f>SMALL(AM8:EX8,30)</f>
        <v>#NUM!</v>
      </c>
      <c r="AM8" s="12"/>
      <c r="AN8" s="12"/>
      <c r="AO8" s="11"/>
      <c r="AP8" s="11"/>
      <c r="AQ8" s="14"/>
      <c r="AR8" s="14"/>
      <c r="AS8" s="14"/>
      <c r="AT8" s="14"/>
      <c r="AU8" s="12"/>
      <c r="AV8" s="12"/>
      <c r="AW8" s="12"/>
      <c r="AX8" s="12"/>
      <c r="AY8" s="12"/>
      <c r="AZ8" s="12"/>
      <c r="BA8" s="51"/>
      <c r="BB8" s="86"/>
      <c r="BC8" s="87"/>
      <c r="BD8" s="87"/>
      <c r="BE8" s="87"/>
      <c r="BF8" s="87"/>
      <c r="BG8" s="87"/>
      <c r="BH8" s="87"/>
      <c r="BI8" s="87">
        <v>4.3</v>
      </c>
      <c r="BJ8" s="87">
        <v>2.3</v>
      </c>
      <c r="BK8" s="84"/>
      <c r="BL8" s="84"/>
      <c r="BM8" s="84"/>
      <c r="BN8" s="84"/>
      <c r="BO8" s="87"/>
      <c r="BP8" s="87"/>
      <c r="BQ8" s="84"/>
      <c r="BR8" s="84"/>
      <c r="BS8" s="85"/>
      <c r="BT8" s="85"/>
      <c r="BU8" s="87"/>
      <c r="BV8" s="87"/>
      <c r="BW8" s="12"/>
      <c r="BX8" s="12"/>
      <c r="BY8" s="12"/>
      <c r="BZ8" s="12"/>
      <c r="CA8" s="12"/>
      <c r="CB8" s="12"/>
      <c r="CC8" s="14"/>
      <c r="CD8" s="14"/>
      <c r="CE8" s="14"/>
      <c r="CF8" s="14"/>
      <c r="CG8" s="21"/>
      <c r="CH8" s="21"/>
      <c r="CI8" s="21"/>
      <c r="CJ8" s="21"/>
      <c r="CK8" s="64"/>
      <c r="CL8" s="64"/>
      <c r="CM8" s="64"/>
      <c r="CN8" s="64"/>
      <c r="CO8" s="66"/>
      <c r="CP8" s="66"/>
      <c r="CQ8" s="66"/>
      <c r="CR8" s="66"/>
      <c r="CS8" s="68"/>
      <c r="CT8" s="68"/>
      <c r="CU8" s="68"/>
      <c r="CV8" s="68"/>
      <c r="CW8" s="73"/>
      <c r="CX8" s="73"/>
      <c r="CY8" s="69"/>
      <c r="CZ8" s="69"/>
      <c r="DA8" s="69"/>
      <c r="DB8" s="69"/>
      <c r="DC8" s="75"/>
      <c r="DD8" s="75"/>
      <c r="DE8" s="75"/>
      <c r="DF8" s="75"/>
      <c r="DG8" s="88"/>
      <c r="DH8" s="88"/>
      <c r="DI8" s="88"/>
      <c r="DJ8" s="62"/>
      <c r="DK8" s="62"/>
      <c r="DL8" s="62"/>
      <c r="DM8" s="62"/>
      <c r="DN8" s="61"/>
      <c r="DO8" s="61"/>
      <c r="DP8" s="61"/>
      <c r="DQ8" s="56"/>
      <c r="DR8" s="56"/>
      <c r="DS8" s="56"/>
      <c r="DT8" s="56"/>
      <c r="DU8" s="59"/>
      <c r="DV8" s="59"/>
      <c r="DW8" s="59"/>
      <c r="DX8" s="59"/>
      <c r="DY8" s="57"/>
      <c r="DZ8" s="57"/>
      <c r="EA8" s="57"/>
      <c r="EB8" s="41"/>
      <c r="EC8" s="41"/>
      <c r="ED8" s="41"/>
      <c r="EE8" s="41"/>
      <c r="EF8" s="53"/>
      <c r="EG8" s="53"/>
      <c r="EH8" s="53"/>
      <c r="EI8" s="53"/>
      <c r="EJ8" s="53"/>
      <c r="EK8" s="89"/>
      <c r="EL8" s="89"/>
      <c r="EM8" s="89"/>
      <c r="EN8" s="89"/>
      <c r="EO8" s="92"/>
      <c r="EP8" s="92"/>
      <c r="EQ8" s="92"/>
      <c r="ER8" s="92"/>
      <c r="ES8" s="93">
        <v>7.3</v>
      </c>
      <c r="ET8" s="93">
        <v>3.3</v>
      </c>
      <c r="EU8" s="93">
        <v>-2.7</v>
      </c>
      <c r="EV8" s="93">
        <v>-4.4</v>
      </c>
      <c r="EW8" s="93"/>
      <c r="EX8" s="93"/>
    </row>
    <row r="9" spans="1:154" ht="12" customHeight="1">
      <c r="A9" s="8">
        <v>4</v>
      </c>
      <c r="B9" s="78" t="s">
        <v>64</v>
      </c>
      <c r="C9" s="79" t="s">
        <v>65</v>
      </c>
      <c r="D9" s="29" t="s">
        <v>99</v>
      </c>
      <c r="E9" s="9" t="s">
        <v>66</v>
      </c>
      <c r="F9" s="20">
        <f>COUNT(AM9:EX9)</f>
        <v>10</v>
      </c>
      <c r="G9" s="13">
        <f>AVERAGE(I9:N9)</f>
        <v>-0.3000000000000001</v>
      </c>
      <c r="H9" s="39" t="str">
        <f>IF(F9&lt;12,"Nee","Ja")</f>
        <v>Nee</v>
      </c>
      <c r="I9" s="115">
        <f>SMALL(AM9:EX9,1)</f>
        <v>-2.7</v>
      </c>
      <c r="J9" s="115">
        <f>SMALL(AM9:EX9,2)</f>
        <v>-2.3</v>
      </c>
      <c r="K9" s="115">
        <f>SMALL(AM9:EX9,3)</f>
        <v>-1.7</v>
      </c>
      <c r="L9" s="115">
        <f>SMALL(AM9:EX9,4)</f>
        <v>-1.7</v>
      </c>
      <c r="M9" s="115">
        <f>SMALL(AM9:EX9,5)</f>
        <v>2.3</v>
      </c>
      <c r="N9" s="115">
        <f>SMALL(AM9:EX9,6)</f>
        <v>4.3</v>
      </c>
      <c r="O9" s="115">
        <f>SMALL(AM9:EX9,7)</f>
        <v>5.3</v>
      </c>
      <c r="P9" s="115">
        <f>SMALL(AM9:EX9,8)</f>
        <v>5.3</v>
      </c>
      <c r="Q9" s="115">
        <f>SMALL(AM9:EX9,9)</f>
        <v>6.3</v>
      </c>
      <c r="R9" s="115">
        <f>SMALL(AM9:EX9,10)</f>
        <v>7.7</v>
      </c>
      <c r="S9" s="115" t="e">
        <f>SMALL(AM9:EX9,11)</f>
        <v>#NUM!</v>
      </c>
      <c r="T9" s="115" t="e">
        <f>SMALL(AM9:EX9,12)</f>
        <v>#NUM!</v>
      </c>
      <c r="U9" s="115" t="e">
        <f>SMALL(AM9:EX9,13)</f>
        <v>#NUM!</v>
      </c>
      <c r="V9" s="115" t="e">
        <f>SMALL(AM9:EX9,14)</f>
        <v>#NUM!</v>
      </c>
      <c r="W9" s="115" t="e">
        <f>SMALL(AM9:EX9,15)</f>
        <v>#NUM!</v>
      </c>
      <c r="X9" s="115" t="e">
        <f>SMALL(AM9:EX9,16)</f>
        <v>#NUM!</v>
      </c>
      <c r="Y9" s="115" t="e">
        <f>SMALL(AM9:EX9,17)</f>
        <v>#NUM!</v>
      </c>
      <c r="Z9" s="115" t="e">
        <f>SMALL(AM9:EX9,18)</f>
        <v>#NUM!</v>
      </c>
      <c r="AA9" s="115" t="e">
        <f>SMALL(AM9:EX9,19)</f>
        <v>#NUM!</v>
      </c>
      <c r="AB9" s="115" t="e">
        <f>SMALL(AM9:EX9,20)</f>
        <v>#NUM!</v>
      </c>
      <c r="AC9" s="115" t="e">
        <f>SMALL(AM9:EX9,21)</f>
        <v>#NUM!</v>
      </c>
      <c r="AD9" s="115" t="e">
        <f>SMALL(AM9:EX9,22)</f>
        <v>#NUM!</v>
      </c>
      <c r="AE9" s="115" t="e">
        <f>SMALL(AM9:EX9,23)</f>
        <v>#NUM!</v>
      </c>
      <c r="AF9" s="115" t="e">
        <f>SMALL(AM9:EX9,24)</f>
        <v>#NUM!</v>
      </c>
      <c r="AG9" s="115" t="e">
        <f>SMALL(AM9:EX9,25)</f>
        <v>#NUM!</v>
      </c>
      <c r="AH9" s="115" t="e">
        <f>SMALL(AM9:EX9,26)</f>
        <v>#NUM!</v>
      </c>
      <c r="AI9" s="115" t="e">
        <f>SMALL(AM9:EX9,27)</f>
        <v>#NUM!</v>
      </c>
      <c r="AJ9" s="115" t="e">
        <f>SMALL(AM9:EX9,28)</f>
        <v>#NUM!</v>
      </c>
      <c r="AK9" s="115" t="e">
        <f>SMALL(AM9:EX9,29)</f>
        <v>#NUM!</v>
      </c>
      <c r="AL9" s="115" t="e">
        <f>SMALL(AM9:EX9,30)</f>
        <v>#NUM!</v>
      </c>
      <c r="AM9" s="12"/>
      <c r="AN9" s="12"/>
      <c r="AO9" s="11"/>
      <c r="AP9" s="11"/>
      <c r="AQ9" s="14"/>
      <c r="AR9" s="14"/>
      <c r="AS9" s="14"/>
      <c r="AT9" s="14"/>
      <c r="AU9" s="12"/>
      <c r="AV9" s="12"/>
      <c r="AW9" s="12"/>
      <c r="AX9" s="12"/>
      <c r="AY9" s="12"/>
      <c r="AZ9" s="12"/>
      <c r="BA9" s="50"/>
      <c r="BB9" s="83"/>
      <c r="BC9" s="87"/>
      <c r="BD9" s="87"/>
      <c r="BE9" s="87"/>
      <c r="BF9" s="87"/>
      <c r="BG9" s="87">
        <v>-2.7</v>
      </c>
      <c r="BH9" s="87">
        <v>-1.7</v>
      </c>
      <c r="BI9" s="87">
        <v>5.3</v>
      </c>
      <c r="BJ9" s="87">
        <v>2.3</v>
      </c>
      <c r="BK9" s="84">
        <v>7.7</v>
      </c>
      <c r="BL9" s="84">
        <v>-2.3</v>
      </c>
      <c r="BM9" s="84"/>
      <c r="BN9" s="84"/>
      <c r="BO9" s="85"/>
      <c r="BP9" s="85"/>
      <c r="BQ9" s="84"/>
      <c r="BR9" s="84"/>
      <c r="BS9" s="85"/>
      <c r="BT9" s="85"/>
      <c r="BU9" s="87"/>
      <c r="BV9" s="87"/>
      <c r="BW9" s="12"/>
      <c r="BX9" s="12"/>
      <c r="BY9" s="12"/>
      <c r="BZ9" s="12"/>
      <c r="CA9" s="12"/>
      <c r="CB9" s="12"/>
      <c r="CC9" s="14"/>
      <c r="CD9" s="14"/>
      <c r="CE9" s="14"/>
      <c r="CF9" s="14"/>
      <c r="CG9" s="23"/>
      <c r="CH9" s="23"/>
      <c r="CI9" s="23"/>
      <c r="CJ9" s="23"/>
      <c r="CK9" s="64"/>
      <c r="CL9" s="64"/>
      <c r="CM9" s="64"/>
      <c r="CN9" s="64"/>
      <c r="CO9" s="66"/>
      <c r="CP9" s="66"/>
      <c r="CQ9" s="66"/>
      <c r="CR9" s="66"/>
      <c r="CS9" s="68"/>
      <c r="CT9" s="68"/>
      <c r="CU9" s="68"/>
      <c r="CV9" s="68"/>
      <c r="CW9" s="73"/>
      <c r="CX9" s="73"/>
      <c r="CY9" s="69"/>
      <c r="CZ9" s="69"/>
      <c r="DA9" s="69"/>
      <c r="DB9" s="69"/>
      <c r="DC9" s="75"/>
      <c r="DD9" s="75"/>
      <c r="DE9" s="75"/>
      <c r="DF9" s="75"/>
      <c r="DG9" s="88"/>
      <c r="DH9" s="88"/>
      <c r="DI9" s="88"/>
      <c r="DJ9" s="62"/>
      <c r="DK9" s="62"/>
      <c r="DL9" s="62"/>
      <c r="DM9" s="62"/>
      <c r="DN9" s="61"/>
      <c r="DO9" s="61"/>
      <c r="DP9" s="61"/>
      <c r="DQ9" s="56"/>
      <c r="DR9" s="56"/>
      <c r="DS9" s="56"/>
      <c r="DT9" s="56"/>
      <c r="DU9" s="59"/>
      <c r="DV9" s="59"/>
      <c r="DW9" s="59"/>
      <c r="DX9" s="59"/>
      <c r="DY9" s="57"/>
      <c r="DZ9" s="57"/>
      <c r="EA9" s="57"/>
      <c r="EB9" s="41"/>
      <c r="EC9" s="41"/>
      <c r="ED9" s="41"/>
      <c r="EE9" s="41"/>
      <c r="EF9" s="53"/>
      <c r="EG9" s="53"/>
      <c r="EH9" s="53"/>
      <c r="EI9" s="53"/>
      <c r="EJ9" s="53"/>
      <c r="EK9" s="89"/>
      <c r="EL9" s="89"/>
      <c r="EM9" s="89"/>
      <c r="EN9" s="89"/>
      <c r="EO9" s="92"/>
      <c r="EP9" s="92"/>
      <c r="EQ9" s="92"/>
      <c r="ER9" s="92"/>
      <c r="ES9" s="93">
        <v>4.3</v>
      </c>
      <c r="ET9" s="93">
        <v>6.3</v>
      </c>
      <c r="EU9" s="93">
        <v>-1.7</v>
      </c>
      <c r="EV9" s="93">
        <v>5.3</v>
      </c>
      <c r="EW9" s="93"/>
      <c r="EX9" s="93"/>
    </row>
    <row r="10" spans="1:154" ht="12.75">
      <c r="A10" s="8">
        <v>5</v>
      </c>
      <c r="B10" s="79" t="s">
        <v>22</v>
      </c>
      <c r="C10" s="79" t="s">
        <v>82</v>
      </c>
      <c r="D10" s="29" t="s">
        <v>87</v>
      </c>
      <c r="E10" s="9" t="s">
        <v>19</v>
      </c>
      <c r="F10" s="20">
        <f>COUNT(AM10:EX10)</f>
        <v>4</v>
      </c>
      <c r="G10" s="13">
        <f>AVERAGE(I10:L10)</f>
        <v>-0.20000000000000012</v>
      </c>
      <c r="H10" s="39" t="str">
        <f>IF(F10&lt;12,"Nee","Ja")</f>
        <v>Nee</v>
      </c>
      <c r="I10" s="115">
        <f>SMALL(AM10:EX10,1)</f>
        <v>-3.7</v>
      </c>
      <c r="J10" s="115">
        <f>SMALL(AM10:EX10,2)</f>
        <v>0.3</v>
      </c>
      <c r="K10" s="115">
        <f>SMALL(AM10:EX10,3)</f>
        <v>1.3</v>
      </c>
      <c r="L10" s="115">
        <f>SMALL(AM10:EX10,4)</f>
        <v>1.3</v>
      </c>
      <c r="M10" s="115" t="e">
        <f>SMALL(AM10:EX10,5)</f>
        <v>#NUM!</v>
      </c>
      <c r="N10" s="115" t="e">
        <f>SMALL(AM10:EX10,6)</f>
        <v>#NUM!</v>
      </c>
      <c r="O10" s="115" t="e">
        <f>SMALL(AM10:EX10,7)</f>
        <v>#NUM!</v>
      </c>
      <c r="P10" s="115" t="e">
        <f>SMALL(AM10:EX10,8)</f>
        <v>#NUM!</v>
      </c>
      <c r="Q10" s="115" t="e">
        <f>SMALL(AM10:EX10,9)</f>
        <v>#NUM!</v>
      </c>
      <c r="R10" s="115" t="e">
        <f>SMALL(AM10:EX10,10)</f>
        <v>#NUM!</v>
      </c>
      <c r="S10" s="115" t="e">
        <f>SMALL(AM10:EX10,11)</f>
        <v>#NUM!</v>
      </c>
      <c r="T10" s="115" t="e">
        <f>SMALL(AM10:EX10,12)</f>
        <v>#NUM!</v>
      </c>
      <c r="U10" s="115" t="e">
        <f>SMALL(AM10:EX10,13)</f>
        <v>#NUM!</v>
      </c>
      <c r="V10" s="115" t="e">
        <f>SMALL(AM10:EX10,14)</f>
        <v>#NUM!</v>
      </c>
      <c r="W10" s="115" t="e">
        <f>SMALL(AM10:EX10,15)</f>
        <v>#NUM!</v>
      </c>
      <c r="X10" s="115" t="e">
        <f>SMALL(AM10:EX10,16)</f>
        <v>#NUM!</v>
      </c>
      <c r="Y10" s="115" t="e">
        <f>SMALL(AM10:EX10,17)</f>
        <v>#NUM!</v>
      </c>
      <c r="Z10" s="115" t="e">
        <f>SMALL(AM10:EX10,18)</f>
        <v>#NUM!</v>
      </c>
      <c r="AA10" s="115" t="e">
        <f>SMALL(AM10:EX10,19)</f>
        <v>#NUM!</v>
      </c>
      <c r="AB10" s="115" t="e">
        <f>SMALL(AM10:EX10,20)</f>
        <v>#NUM!</v>
      </c>
      <c r="AC10" s="115" t="e">
        <f>SMALL(AM10:EX10,21)</f>
        <v>#NUM!</v>
      </c>
      <c r="AD10" s="115" t="e">
        <f>SMALL(AM10:EX10,22)</f>
        <v>#NUM!</v>
      </c>
      <c r="AE10" s="115" t="e">
        <f>SMALL(AM10:EX10,23)</f>
        <v>#NUM!</v>
      </c>
      <c r="AF10" s="115" t="e">
        <f>SMALL(AM10:EX10,24)</f>
        <v>#NUM!</v>
      </c>
      <c r="AG10" s="115" t="e">
        <f>SMALL(AM10:EX10,25)</f>
        <v>#NUM!</v>
      </c>
      <c r="AH10" s="115" t="e">
        <f>SMALL(AM10:EX10,26)</f>
        <v>#NUM!</v>
      </c>
      <c r="AI10" s="115" t="e">
        <f>SMALL(AM10:EX10,27)</f>
        <v>#NUM!</v>
      </c>
      <c r="AJ10" s="115" t="e">
        <f>SMALL(AM10:EX10,28)</f>
        <v>#NUM!</v>
      </c>
      <c r="AK10" s="115" t="e">
        <f>SMALL(AM10:EX10,29)</f>
        <v>#NUM!</v>
      </c>
      <c r="AL10" s="115" t="e">
        <f>SMALL(AM10:EX10,30)</f>
        <v>#NUM!</v>
      </c>
      <c r="AM10" s="12"/>
      <c r="AN10" s="12"/>
      <c r="AO10" s="11"/>
      <c r="AP10" s="11"/>
      <c r="AQ10" s="14"/>
      <c r="AR10" s="14"/>
      <c r="AS10" s="14"/>
      <c r="AT10" s="14"/>
      <c r="AU10" s="12"/>
      <c r="AV10" s="12"/>
      <c r="AW10" s="12"/>
      <c r="AX10" s="12"/>
      <c r="AY10" s="12"/>
      <c r="AZ10" s="12"/>
      <c r="BA10" s="51"/>
      <c r="BB10" s="86"/>
      <c r="BC10" s="87"/>
      <c r="BD10" s="87"/>
      <c r="BE10" s="87"/>
      <c r="BF10" s="87"/>
      <c r="BG10" s="84"/>
      <c r="BH10" s="84"/>
      <c r="BI10" s="84"/>
      <c r="BJ10" s="84"/>
      <c r="BK10" s="84"/>
      <c r="BL10" s="84"/>
      <c r="BM10" s="84"/>
      <c r="BN10" s="84"/>
      <c r="BO10" s="87"/>
      <c r="BP10" s="87"/>
      <c r="BQ10" s="84"/>
      <c r="BR10" s="84"/>
      <c r="BS10" s="85"/>
      <c r="BT10" s="85"/>
      <c r="BU10" s="84"/>
      <c r="BV10" s="84"/>
      <c r="BW10" s="11"/>
      <c r="BX10" s="11"/>
      <c r="BY10" s="11"/>
      <c r="BZ10" s="11"/>
      <c r="CA10" s="11"/>
      <c r="CB10" s="11"/>
      <c r="CC10" s="14"/>
      <c r="CD10" s="14"/>
      <c r="CE10" s="14"/>
      <c r="CF10" s="14"/>
      <c r="CG10" s="21"/>
      <c r="CH10" s="21"/>
      <c r="CI10" s="21"/>
      <c r="CJ10" s="21"/>
      <c r="CK10" s="64"/>
      <c r="CL10" s="64"/>
      <c r="CM10" s="64"/>
      <c r="CN10" s="64"/>
      <c r="CO10" s="66"/>
      <c r="CP10" s="66"/>
      <c r="CQ10" s="66"/>
      <c r="CR10" s="66"/>
      <c r="CS10" s="68"/>
      <c r="CT10" s="68"/>
      <c r="CU10" s="68"/>
      <c r="CV10" s="68"/>
      <c r="CW10" s="73"/>
      <c r="CX10" s="73"/>
      <c r="CY10" s="69"/>
      <c r="CZ10" s="69"/>
      <c r="DA10" s="69"/>
      <c r="DB10" s="69"/>
      <c r="DC10" s="75"/>
      <c r="DD10" s="75"/>
      <c r="DE10" s="75"/>
      <c r="DF10" s="75"/>
      <c r="DG10" s="88"/>
      <c r="DH10" s="88"/>
      <c r="DI10" s="88"/>
      <c r="DJ10" s="62"/>
      <c r="DK10" s="62"/>
      <c r="DL10" s="62"/>
      <c r="DM10" s="62"/>
      <c r="DN10" s="61"/>
      <c r="DO10" s="61"/>
      <c r="DP10" s="61"/>
      <c r="DQ10" s="56"/>
      <c r="DR10" s="56"/>
      <c r="DS10" s="56"/>
      <c r="DT10" s="56"/>
      <c r="DU10" s="59"/>
      <c r="DV10" s="59"/>
      <c r="DW10" s="59"/>
      <c r="DX10" s="59"/>
      <c r="DY10" s="57"/>
      <c r="DZ10" s="57"/>
      <c r="EA10" s="57"/>
      <c r="EB10" s="41"/>
      <c r="EC10" s="41"/>
      <c r="ED10" s="41"/>
      <c r="EE10" s="41"/>
      <c r="EF10" s="53"/>
      <c r="EG10" s="53"/>
      <c r="EH10" s="53"/>
      <c r="EI10" s="53"/>
      <c r="EJ10" s="53"/>
      <c r="EK10" s="89"/>
      <c r="EL10" s="89"/>
      <c r="EM10" s="89"/>
      <c r="EN10" s="89"/>
      <c r="EO10" s="92"/>
      <c r="EP10" s="92"/>
      <c r="EQ10" s="92"/>
      <c r="ER10" s="92"/>
      <c r="ES10" s="93">
        <v>0.3</v>
      </c>
      <c r="ET10" s="93">
        <v>-3.7</v>
      </c>
      <c r="EU10" s="93">
        <v>1.3</v>
      </c>
      <c r="EV10" s="93">
        <v>1.3</v>
      </c>
      <c r="EW10" s="93"/>
      <c r="EX10" s="93"/>
    </row>
    <row r="11" spans="1:154" ht="12.75">
      <c r="A11" s="8">
        <v>6</v>
      </c>
      <c r="B11" s="78" t="s">
        <v>24</v>
      </c>
      <c r="C11" s="79" t="s">
        <v>25</v>
      </c>
      <c r="D11" s="29" t="s">
        <v>86</v>
      </c>
      <c r="E11" s="9" t="s">
        <v>52</v>
      </c>
      <c r="F11" s="20">
        <f>COUNT(AM11:EX11)</f>
        <v>2</v>
      </c>
      <c r="G11" s="13">
        <f>AVERAGE(I11:J11)</f>
        <v>-0.19999999999999998</v>
      </c>
      <c r="H11" s="39" t="str">
        <f>IF(F11&lt;12,"Nee","Ja")</f>
        <v>Nee</v>
      </c>
      <c r="I11" s="115">
        <f>SMALL(AM11:EX11,1)</f>
        <v>-0.7</v>
      </c>
      <c r="J11" s="115">
        <f>SMALL(AM11:EX11,2)</f>
        <v>0.3</v>
      </c>
      <c r="K11" s="115" t="e">
        <f>SMALL(AM11:EX11,3)</f>
        <v>#NUM!</v>
      </c>
      <c r="L11" s="115" t="e">
        <f>SMALL(AM11:EX11,4)</f>
        <v>#NUM!</v>
      </c>
      <c r="M11" s="115" t="e">
        <f>SMALL(AM11:EX11,5)</f>
        <v>#NUM!</v>
      </c>
      <c r="N11" s="115" t="e">
        <f>SMALL(AM11:EX11,6)</f>
        <v>#NUM!</v>
      </c>
      <c r="O11" s="115" t="e">
        <f>SMALL(AM11:EX11,7)</f>
        <v>#NUM!</v>
      </c>
      <c r="P11" s="115" t="e">
        <f>SMALL(AM11:EX11,8)</f>
        <v>#NUM!</v>
      </c>
      <c r="Q11" s="115" t="e">
        <f>SMALL(AM11:EX11,9)</f>
        <v>#NUM!</v>
      </c>
      <c r="R11" s="115" t="e">
        <f>SMALL(AM11:EX11,10)</f>
        <v>#NUM!</v>
      </c>
      <c r="S11" s="115" t="e">
        <f>SMALL(AM11:EX11,11)</f>
        <v>#NUM!</v>
      </c>
      <c r="T11" s="115" t="e">
        <f>SMALL(AM11:EX11,12)</f>
        <v>#NUM!</v>
      </c>
      <c r="U11" s="115" t="e">
        <f>SMALL(AM11:EX11,13)</f>
        <v>#NUM!</v>
      </c>
      <c r="V11" s="115" t="e">
        <f>SMALL(AM11:EX11,14)</f>
        <v>#NUM!</v>
      </c>
      <c r="W11" s="115" t="e">
        <f>SMALL(AM11:EX11,15)</f>
        <v>#NUM!</v>
      </c>
      <c r="X11" s="115" t="e">
        <f>SMALL(AM11:EX11,16)</f>
        <v>#NUM!</v>
      </c>
      <c r="Y11" s="115" t="e">
        <f>SMALL(AM11:EX11,17)</f>
        <v>#NUM!</v>
      </c>
      <c r="Z11" s="115" t="e">
        <f>SMALL(AM11:EX11,18)</f>
        <v>#NUM!</v>
      </c>
      <c r="AA11" s="115" t="e">
        <f>SMALL(AM11:EX11,19)</f>
        <v>#NUM!</v>
      </c>
      <c r="AB11" s="115" t="e">
        <f>SMALL(AM11:EX11,20)</f>
        <v>#NUM!</v>
      </c>
      <c r="AC11" s="115" t="e">
        <f>SMALL(AM11:EX11,21)</f>
        <v>#NUM!</v>
      </c>
      <c r="AD11" s="115" t="e">
        <f>SMALL(AM11:EX11,22)</f>
        <v>#NUM!</v>
      </c>
      <c r="AE11" s="115" t="e">
        <f>SMALL(AM11:EX11,23)</f>
        <v>#NUM!</v>
      </c>
      <c r="AF11" s="115" t="e">
        <f>SMALL(AM11:EX11,24)</f>
        <v>#NUM!</v>
      </c>
      <c r="AG11" s="115" t="e">
        <f>SMALL(AM11:EX11,25)</f>
        <v>#NUM!</v>
      </c>
      <c r="AH11" s="115" t="e">
        <f>SMALL(AM11:EX11,26)</f>
        <v>#NUM!</v>
      </c>
      <c r="AI11" s="115" t="e">
        <f>SMALL(AM11:EX11,27)</f>
        <v>#NUM!</v>
      </c>
      <c r="AJ11" s="115" t="e">
        <f>SMALL(AM11:EX11,28)</f>
        <v>#NUM!</v>
      </c>
      <c r="AK11" s="115" t="e">
        <f>SMALL(AM11:EX11,29)</f>
        <v>#NUM!</v>
      </c>
      <c r="AL11" s="115" t="e">
        <f>SMALL(AM11:EX11,30)</f>
        <v>#NUM!</v>
      </c>
      <c r="AM11" s="11"/>
      <c r="AN11" s="11"/>
      <c r="AO11" s="11"/>
      <c r="AP11" s="11"/>
      <c r="AQ11" s="14"/>
      <c r="AR11" s="14"/>
      <c r="AS11" s="14"/>
      <c r="AT11" s="14"/>
      <c r="AU11" s="11"/>
      <c r="AV11" s="11"/>
      <c r="AW11" s="11"/>
      <c r="AX11" s="11"/>
      <c r="AY11" s="11"/>
      <c r="AZ11" s="11"/>
      <c r="BA11" s="50"/>
      <c r="BB11" s="83"/>
      <c r="BC11" s="84"/>
      <c r="BD11" s="84"/>
      <c r="BE11" s="84"/>
      <c r="BF11" s="84"/>
      <c r="BG11" s="84">
        <v>-0.7</v>
      </c>
      <c r="BH11" s="84">
        <v>0.3</v>
      </c>
      <c r="BI11" s="84"/>
      <c r="BJ11" s="84"/>
      <c r="BK11" s="84"/>
      <c r="BL11" s="84"/>
      <c r="BM11" s="84"/>
      <c r="BN11" s="84"/>
      <c r="BO11" s="85"/>
      <c r="BP11" s="85"/>
      <c r="BQ11" s="84"/>
      <c r="BR11" s="84"/>
      <c r="BS11" s="85"/>
      <c r="BT11" s="85"/>
      <c r="BU11" s="84"/>
      <c r="BV11" s="84"/>
      <c r="BW11" s="11"/>
      <c r="BX11" s="11"/>
      <c r="BY11" s="11"/>
      <c r="BZ11" s="11"/>
      <c r="CA11" s="11"/>
      <c r="CB11" s="11"/>
      <c r="CC11" s="14"/>
      <c r="CD11" s="14"/>
      <c r="CE11" s="14"/>
      <c r="CF11" s="14"/>
      <c r="CG11" s="23"/>
      <c r="CH11" s="23"/>
      <c r="CI11" s="23"/>
      <c r="CJ11" s="23"/>
      <c r="CK11" s="64"/>
      <c r="CL11" s="64"/>
      <c r="CM11" s="64"/>
      <c r="CN11" s="64"/>
      <c r="CO11" s="66"/>
      <c r="CP11" s="66"/>
      <c r="CQ11" s="66"/>
      <c r="CR11" s="66"/>
      <c r="CS11" s="68"/>
      <c r="CT11" s="68"/>
      <c r="CU11" s="68"/>
      <c r="CV11" s="68"/>
      <c r="CW11" s="73"/>
      <c r="CX11" s="73"/>
      <c r="CY11" s="69"/>
      <c r="CZ11" s="69"/>
      <c r="DA11" s="69"/>
      <c r="DB11" s="69"/>
      <c r="DC11" s="75"/>
      <c r="DD11" s="75"/>
      <c r="DE11" s="75"/>
      <c r="DF11" s="75"/>
      <c r="DG11" s="88"/>
      <c r="DH11" s="88"/>
      <c r="DI11" s="88"/>
      <c r="DJ11" s="62"/>
      <c r="DK11" s="62"/>
      <c r="DL11" s="62"/>
      <c r="DM11" s="62"/>
      <c r="DN11" s="61"/>
      <c r="DO11" s="61"/>
      <c r="DP11" s="61"/>
      <c r="DQ11" s="56"/>
      <c r="DR11" s="56"/>
      <c r="DS11" s="56"/>
      <c r="DT11" s="56"/>
      <c r="DU11" s="59"/>
      <c r="DV11" s="59"/>
      <c r="DW11" s="59"/>
      <c r="DX11" s="59"/>
      <c r="DY11" s="57"/>
      <c r="DZ11" s="57"/>
      <c r="EA11" s="57"/>
      <c r="EB11" s="41"/>
      <c r="EC11" s="41"/>
      <c r="ED11" s="41"/>
      <c r="EE11" s="41"/>
      <c r="EF11" s="53"/>
      <c r="EG11" s="53"/>
      <c r="EH11" s="53"/>
      <c r="EI11" s="53"/>
      <c r="EJ11" s="53"/>
      <c r="EK11" s="89"/>
      <c r="EL11" s="89"/>
      <c r="EM11" s="89"/>
      <c r="EN11" s="89"/>
      <c r="EO11" s="92"/>
      <c r="EP11" s="92"/>
      <c r="EQ11" s="92"/>
      <c r="ER11" s="92"/>
      <c r="ES11" s="94"/>
      <c r="ET11" s="94"/>
      <c r="EU11" s="94"/>
      <c r="EV11" s="94"/>
      <c r="EW11" s="94"/>
      <c r="EX11" s="94"/>
    </row>
    <row r="12" spans="1:154" ht="12.75">
      <c r="A12" s="8">
        <v>7</v>
      </c>
      <c r="B12" s="80" t="s">
        <v>144</v>
      </c>
      <c r="C12" s="79" t="s">
        <v>145</v>
      </c>
      <c r="D12" s="29" t="s">
        <v>146</v>
      </c>
      <c r="E12" s="10" t="s">
        <v>73</v>
      </c>
      <c r="F12" s="20">
        <f>COUNT(AM12:EX12)</f>
        <v>5</v>
      </c>
      <c r="G12" s="13">
        <f>AVERAGE(I12:J12)</f>
        <v>-0.19999999999999998</v>
      </c>
      <c r="H12" s="39" t="str">
        <f>IF(F12&lt;12,"Nee","Ja")</f>
        <v>Nee</v>
      </c>
      <c r="I12" s="115">
        <f>SMALL(AM12:EX12,1)</f>
        <v>-0.7</v>
      </c>
      <c r="J12" s="115">
        <f>SMALL(AM12:EX12,2)</f>
        <v>0.3</v>
      </c>
      <c r="K12" s="115">
        <f>SMALL(AM12:EX12,3)</f>
        <v>2.7</v>
      </c>
      <c r="L12" s="115">
        <f>SMALL(AM12:EX12,4)</f>
        <v>5.3</v>
      </c>
      <c r="M12" s="115">
        <f>SMALL(AM12:EX12,5)</f>
        <v>6.3</v>
      </c>
      <c r="N12" s="115" t="e">
        <f>SMALL(AM12:EX12,6)</f>
        <v>#NUM!</v>
      </c>
      <c r="O12" s="115" t="e">
        <f>SMALL(AM12:EX12,7)</f>
        <v>#NUM!</v>
      </c>
      <c r="P12" s="115" t="e">
        <f>SMALL(AM12:EX12,8)</f>
        <v>#NUM!</v>
      </c>
      <c r="Q12" s="115" t="e">
        <f>SMALL(AM12:EX12,9)</f>
        <v>#NUM!</v>
      </c>
      <c r="R12" s="115" t="e">
        <f>SMALL(AM12:EX12,10)</f>
        <v>#NUM!</v>
      </c>
      <c r="S12" s="115" t="e">
        <f>SMALL(AM12:EX12,11)</f>
        <v>#NUM!</v>
      </c>
      <c r="T12" s="115" t="e">
        <f>SMALL(AM12:EX12,12)</f>
        <v>#NUM!</v>
      </c>
      <c r="U12" s="115" t="e">
        <f>SMALL(AM12:EX12,13)</f>
        <v>#NUM!</v>
      </c>
      <c r="V12" s="115" t="e">
        <f>SMALL(AM12:EX12,14)</f>
        <v>#NUM!</v>
      </c>
      <c r="W12" s="115" t="e">
        <f>SMALL(AM12:EX12,15)</f>
        <v>#NUM!</v>
      </c>
      <c r="X12" s="115" t="e">
        <f>SMALL(AM12:EX12,16)</f>
        <v>#NUM!</v>
      </c>
      <c r="Y12" s="115" t="e">
        <f>SMALL(AM12:EX12,17)</f>
        <v>#NUM!</v>
      </c>
      <c r="Z12" s="115" t="e">
        <f>SMALL(AM12:EX12,18)</f>
        <v>#NUM!</v>
      </c>
      <c r="AA12" s="115" t="e">
        <f>SMALL(AM12:EX12,19)</f>
        <v>#NUM!</v>
      </c>
      <c r="AB12" s="115" t="e">
        <f>SMALL(AM12:EX12,20)</f>
        <v>#NUM!</v>
      </c>
      <c r="AC12" s="115" t="e">
        <f>SMALL(AM12:EX12,21)</f>
        <v>#NUM!</v>
      </c>
      <c r="AD12" s="115" t="e">
        <f>SMALL(AM12:EX12,22)</f>
        <v>#NUM!</v>
      </c>
      <c r="AE12" s="115" t="e">
        <f>SMALL(AM12:EX12,23)</f>
        <v>#NUM!</v>
      </c>
      <c r="AF12" s="115" t="e">
        <f>SMALL(AM12:EX12,24)</f>
        <v>#NUM!</v>
      </c>
      <c r="AG12" s="115" t="e">
        <f>SMALL(AM12:EX12,25)</f>
        <v>#NUM!</v>
      </c>
      <c r="AH12" s="115" t="e">
        <f>SMALL(AM12:EX12,26)</f>
        <v>#NUM!</v>
      </c>
      <c r="AI12" s="115" t="e">
        <f>SMALL(AM12:EX12,27)</f>
        <v>#NUM!</v>
      </c>
      <c r="AJ12" s="115" t="e">
        <f>SMALL(AM12:EX12,28)</f>
        <v>#NUM!</v>
      </c>
      <c r="AK12" s="115" t="e">
        <f>SMALL(AM12:EX12,29)</f>
        <v>#NUM!</v>
      </c>
      <c r="AL12" s="115" t="e">
        <f>SMALL(AM12:EX12,30)</f>
        <v>#NUM!</v>
      </c>
      <c r="AM12" s="12"/>
      <c r="AN12" s="12"/>
      <c r="AO12" s="11"/>
      <c r="AP12" s="11"/>
      <c r="AQ12" s="14"/>
      <c r="AR12" s="14"/>
      <c r="AS12" s="14"/>
      <c r="AT12" s="14"/>
      <c r="AU12" s="12"/>
      <c r="AV12" s="12"/>
      <c r="AW12" s="12"/>
      <c r="AX12" s="12"/>
      <c r="AY12" s="12"/>
      <c r="AZ12" s="12"/>
      <c r="BA12" s="50"/>
      <c r="BB12" s="83"/>
      <c r="BC12" s="87"/>
      <c r="BD12" s="87"/>
      <c r="BE12" s="87"/>
      <c r="BF12" s="87"/>
      <c r="BG12" s="84">
        <v>0.3</v>
      </c>
      <c r="BH12" s="84">
        <v>-0.7</v>
      </c>
      <c r="BI12" s="84">
        <v>6.3</v>
      </c>
      <c r="BJ12" s="84">
        <v>5.3</v>
      </c>
      <c r="BK12" s="84" t="s">
        <v>160</v>
      </c>
      <c r="BL12" s="84">
        <v>2.7</v>
      </c>
      <c r="BM12" s="84"/>
      <c r="BN12" s="84"/>
      <c r="BO12" s="85"/>
      <c r="BP12" s="85"/>
      <c r="BQ12" s="84"/>
      <c r="BR12" s="84"/>
      <c r="BS12" s="85"/>
      <c r="BT12" s="85"/>
      <c r="BU12" s="87"/>
      <c r="BV12" s="87"/>
      <c r="BW12" s="11"/>
      <c r="BX12" s="11"/>
      <c r="BY12" s="12"/>
      <c r="BZ12" s="12"/>
      <c r="CA12" s="12"/>
      <c r="CB12" s="12"/>
      <c r="CC12" s="14"/>
      <c r="CD12" s="14"/>
      <c r="CE12" s="14"/>
      <c r="CF12" s="14"/>
      <c r="CG12" s="23"/>
      <c r="CH12" s="23"/>
      <c r="CI12" s="23"/>
      <c r="CJ12" s="23"/>
      <c r="CK12" s="64"/>
      <c r="CL12" s="64"/>
      <c r="CM12" s="64"/>
      <c r="CN12" s="64"/>
      <c r="CO12" s="66"/>
      <c r="CP12" s="66"/>
      <c r="CQ12" s="66"/>
      <c r="CR12" s="66"/>
      <c r="CS12" s="68"/>
      <c r="CT12" s="68"/>
      <c r="CU12" s="68"/>
      <c r="CV12" s="68"/>
      <c r="CW12" s="73"/>
      <c r="CX12" s="73"/>
      <c r="CY12" s="69"/>
      <c r="CZ12" s="69"/>
      <c r="DA12" s="69"/>
      <c r="DB12" s="69"/>
      <c r="DC12" s="75"/>
      <c r="DD12" s="75"/>
      <c r="DE12" s="75"/>
      <c r="DF12" s="75"/>
      <c r="DG12" s="88"/>
      <c r="DH12" s="88"/>
      <c r="DI12" s="88"/>
      <c r="DJ12" s="62"/>
      <c r="DK12" s="62"/>
      <c r="DL12" s="62"/>
      <c r="DM12" s="62"/>
      <c r="DN12" s="61"/>
      <c r="DO12" s="61"/>
      <c r="DP12" s="61"/>
      <c r="DQ12" s="56"/>
      <c r="DR12" s="56"/>
      <c r="DS12" s="56"/>
      <c r="DT12" s="56"/>
      <c r="DU12" s="59"/>
      <c r="DV12" s="59"/>
      <c r="DW12" s="59"/>
      <c r="DX12" s="59"/>
      <c r="DY12" s="57"/>
      <c r="DZ12" s="57"/>
      <c r="EA12" s="57"/>
      <c r="EB12" s="41"/>
      <c r="EC12" s="41"/>
      <c r="ED12" s="41"/>
      <c r="EE12" s="41"/>
      <c r="EF12" s="53"/>
      <c r="EG12" s="53"/>
      <c r="EH12" s="53"/>
      <c r="EI12" s="53"/>
      <c r="EJ12" s="53"/>
      <c r="EK12" s="89"/>
      <c r="EL12" s="89"/>
      <c r="EM12" s="89"/>
      <c r="EN12" s="89"/>
      <c r="EO12" s="92"/>
      <c r="EP12" s="92"/>
      <c r="EQ12" s="92"/>
      <c r="ER12" s="92"/>
      <c r="ES12" s="93"/>
      <c r="ET12" s="93"/>
      <c r="EU12" s="93"/>
      <c r="EV12" s="93"/>
      <c r="EW12" s="93"/>
      <c r="EX12" s="93"/>
    </row>
    <row r="13" spans="1:154" ht="12.75">
      <c r="A13" s="8">
        <v>8</v>
      </c>
      <c r="B13" s="78" t="s">
        <v>20</v>
      </c>
      <c r="C13" s="79" t="s">
        <v>117</v>
      </c>
      <c r="D13" s="29" t="s">
        <v>118</v>
      </c>
      <c r="E13" s="9" t="s">
        <v>73</v>
      </c>
      <c r="F13" s="20">
        <f>COUNT(AM13:EX13)</f>
        <v>6</v>
      </c>
      <c r="G13" s="13">
        <f>AVERAGE(I13:L13)</f>
        <v>0.7999999999999998</v>
      </c>
      <c r="H13" s="39" t="str">
        <f>IF(F13&lt;12,"Nee","Ja")</f>
        <v>Nee</v>
      </c>
      <c r="I13" s="115">
        <f>SMALL(AM13:EX13,1)</f>
        <v>-2.7</v>
      </c>
      <c r="J13" s="115">
        <f>SMALL(AM13:EX13,2)</f>
        <v>-0.7</v>
      </c>
      <c r="K13" s="115">
        <f>SMALL(AM13:EX13,3)</f>
        <v>2.3</v>
      </c>
      <c r="L13" s="115">
        <f>SMALL(AM13:EX13,4)</f>
        <v>4.3</v>
      </c>
      <c r="M13" s="115">
        <f>SMALL(AM13:EX13,5)</f>
        <v>6.4</v>
      </c>
      <c r="N13" s="115">
        <f>SMALL(AM13:EX13,6)</f>
        <v>6.4</v>
      </c>
      <c r="O13" s="115" t="e">
        <f>SMALL(AM13:EX13,7)</f>
        <v>#NUM!</v>
      </c>
      <c r="P13" s="115" t="e">
        <f>SMALL(AM13:EX13,8)</f>
        <v>#NUM!</v>
      </c>
      <c r="Q13" s="115" t="e">
        <f>SMALL(AM13:EX13,9)</f>
        <v>#NUM!</v>
      </c>
      <c r="R13" s="115" t="e">
        <f>SMALL(AM13:EX13,10)</f>
        <v>#NUM!</v>
      </c>
      <c r="S13" s="115" t="e">
        <f>SMALL(AM13:EX13,11)</f>
        <v>#NUM!</v>
      </c>
      <c r="T13" s="115" t="e">
        <f>SMALL(AM13:EX13,12)</f>
        <v>#NUM!</v>
      </c>
      <c r="U13" s="115" t="e">
        <f>SMALL(AM13:EX13,13)</f>
        <v>#NUM!</v>
      </c>
      <c r="V13" s="115" t="e">
        <f>SMALL(AM13:EX13,14)</f>
        <v>#NUM!</v>
      </c>
      <c r="W13" s="115" t="e">
        <f>SMALL(AM13:EX13,15)</f>
        <v>#NUM!</v>
      </c>
      <c r="X13" s="115" t="e">
        <f>SMALL(AM13:EX13,16)</f>
        <v>#NUM!</v>
      </c>
      <c r="Y13" s="115" t="e">
        <f>SMALL(AM13:EX13,17)</f>
        <v>#NUM!</v>
      </c>
      <c r="Z13" s="115" t="e">
        <f>SMALL(AM13:EX13,18)</f>
        <v>#NUM!</v>
      </c>
      <c r="AA13" s="115" t="e">
        <f>SMALL(AM13:EX13,19)</f>
        <v>#NUM!</v>
      </c>
      <c r="AB13" s="115" t="e">
        <f>SMALL(AM13:EX13,20)</f>
        <v>#NUM!</v>
      </c>
      <c r="AC13" s="115" t="e">
        <f>SMALL(AM13:EX13,21)</f>
        <v>#NUM!</v>
      </c>
      <c r="AD13" s="115" t="e">
        <f>SMALL(AM13:EX13,22)</f>
        <v>#NUM!</v>
      </c>
      <c r="AE13" s="115" t="e">
        <f>SMALL(AM13:EX13,23)</f>
        <v>#NUM!</v>
      </c>
      <c r="AF13" s="115" t="e">
        <f>SMALL(AM13:EX13,24)</f>
        <v>#NUM!</v>
      </c>
      <c r="AG13" s="115" t="e">
        <f>SMALL(AM13:EX13,25)</f>
        <v>#NUM!</v>
      </c>
      <c r="AH13" s="115" t="e">
        <f>SMALL(AM13:EX13,26)</f>
        <v>#NUM!</v>
      </c>
      <c r="AI13" s="115" t="e">
        <f>SMALL(AM13:EX13,27)</f>
        <v>#NUM!</v>
      </c>
      <c r="AJ13" s="115" t="e">
        <f>SMALL(AM13:EX13,28)</f>
        <v>#NUM!</v>
      </c>
      <c r="AK13" s="115" t="e">
        <f>SMALL(AM13:EX13,29)</f>
        <v>#NUM!</v>
      </c>
      <c r="AL13" s="115" t="e">
        <f>SMALL(AM13:EX13,30)</f>
        <v>#NUM!</v>
      </c>
      <c r="AM13" s="12"/>
      <c r="AN13" s="12"/>
      <c r="AO13" s="11"/>
      <c r="AP13" s="11"/>
      <c r="AQ13" s="14"/>
      <c r="AR13" s="14"/>
      <c r="AS13" s="14"/>
      <c r="AT13" s="14"/>
      <c r="AU13" s="12"/>
      <c r="AV13" s="12"/>
      <c r="AW13" s="12"/>
      <c r="AX13" s="12"/>
      <c r="AY13" s="12"/>
      <c r="AZ13" s="12"/>
      <c r="BA13" s="51"/>
      <c r="BB13" s="86"/>
      <c r="BC13" s="87"/>
      <c r="BD13" s="87"/>
      <c r="BE13" s="84"/>
      <c r="BF13" s="84"/>
      <c r="BG13" s="84">
        <v>2.3</v>
      </c>
      <c r="BH13" s="84">
        <v>-0.7</v>
      </c>
      <c r="BI13" s="84">
        <v>4.3</v>
      </c>
      <c r="BJ13" s="84">
        <v>-2.7</v>
      </c>
      <c r="BK13" s="84"/>
      <c r="BL13" s="84"/>
      <c r="BM13" s="84"/>
      <c r="BN13" s="84"/>
      <c r="BO13" s="87"/>
      <c r="BP13" s="87"/>
      <c r="BQ13" s="84"/>
      <c r="BR13" s="84"/>
      <c r="BS13" s="85"/>
      <c r="BT13" s="85"/>
      <c r="BU13" s="84"/>
      <c r="BV13" s="84"/>
      <c r="BW13" s="11"/>
      <c r="BX13" s="11"/>
      <c r="BY13" s="11"/>
      <c r="BZ13" s="11"/>
      <c r="CA13" s="11"/>
      <c r="CB13" s="11"/>
      <c r="CC13" s="14"/>
      <c r="CD13" s="14"/>
      <c r="CE13" s="14"/>
      <c r="CF13" s="14"/>
      <c r="CG13" s="21"/>
      <c r="CH13" s="21"/>
      <c r="CI13" s="21"/>
      <c r="CJ13" s="21"/>
      <c r="CK13" s="64"/>
      <c r="CL13" s="64"/>
      <c r="CM13" s="64"/>
      <c r="CN13" s="64"/>
      <c r="CO13" s="66"/>
      <c r="CP13" s="66"/>
      <c r="CQ13" s="66"/>
      <c r="CR13" s="66"/>
      <c r="CS13" s="68"/>
      <c r="CT13" s="68"/>
      <c r="CU13" s="68"/>
      <c r="CV13" s="68"/>
      <c r="CW13" s="73"/>
      <c r="CX13" s="73"/>
      <c r="CY13" s="69"/>
      <c r="CZ13" s="69"/>
      <c r="DA13" s="69"/>
      <c r="DB13" s="69"/>
      <c r="DC13" s="75"/>
      <c r="DD13" s="75"/>
      <c r="DE13" s="75"/>
      <c r="DF13" s="75"/>
      <c r="DG13" s="88"/>
      <c r="DH13" s="88"/>
      <c r="DI13" s="88"/>
      <c r="DJ13" s="62"/>
      <c r="DK13" s="62"/>
      <c r="DL13" s="62"/>
      <c r="DM13" s="62"/>
      <c r="DN13" s="61"/>
      <c r="DO13" s="61"/>
      <c r="DP13" s="61"/>
      <c r="DQ13" s="56"/>
      <c r="DR13" s="56"/>
      <c r="DS13" s="56"/>
      <c r="DT13" s="56"/>
      <c r="DU13" s="59"/>
      <c r="DV13" s="59"/>
      <c r="DW13" s="59"/>
      <c r="DX13" s="59"/>
      <c r="DY13" s="57"/>
      <c r="DZ13" s="57"/>
      <c r="EA13" s="57"/>
      <c r="EB13" s="41"/>
      <c r="EC13" s="41"/>
      <c r="ED13" s="41"/>
      <c r="EE13" s="41"/>
      <c r="EF13" s="53"/>
      <c r="EG13" s="53"/>
      <c r="EH13" s="53"/>
      <c r="EI13" s="53"/>
      <c r="EJ13" s="53"/>
      <c r="EK13" s="89">
        <v>6.4</v>
      </c>
      <c r="EL13" s="89">
        <v>6.4</v>
      </c>
      <c r="EM13" s="89"/>
      <c r="EN13" s="89"/>
      <c r="EO13" s="92"/>
      <c r="EP13" s="92"/>
      <c r="EQ13" s="92"/>
      <c r="ER13" s="92"/>
      <c r="ES13" s="93"/>
      <c r="ET13" s="93"/>
      <c r="EU13" s="93"/>
      <c r="EV13" s="93"/>
      <c r="EW13" s="93"/>
      <c r="EX13" s="93"/>
    </row>
    <row r="14" spans="1:154" ht="12.75">
      <c r="A14" s="8">
        <v>9</v>
      </c>
      <c r="B14" s="78" t="s">
        <v>156</v>
      </c>
      <c r="C14" s="79" t="s">
        <v>155</v>
      </c>
      <c r="D14" s="29"/>
      <c r="E14" s="9" t="s">
        <v>157</v>
      </c>
      <c r="F14" s="20">
        <f>COUNT(AM14:EX14)</f>
        <v>4</v>
      </c>
      <c r="G14" s="13">
        <f>AVERAGE(I14:J14)</f>
        <v>1.2999999999999998</v>
      </c>
      <c r="H14" s="39" t="str">
        <f>IF(F14&lt;12,"Nee","Ja")</f>
        <v>Nee</v>
      </c>
      <c r="I14" s="115">
        <f>SMALL(AM14:EX14,1)</f>
        <v>-0.7</v>
      </c>
      <c r="J14" s="115">
        <f>SMALL(AM14:EX14,2)</f>
        <v>3.3</v>
      </c>
      <c r="K14" s="115">
        <f>SMALL(AM14:EX14,3)</f>
        <v>5.3</v>
      </c>
      <c r="L14" s="115">
        <f>SMALL(AM14:EX14,4)</f>
        <v>14.3</v>
      </c>
      <c r="M14" s="115" t="e">
        <f>SMALL(AM14:EX14,5)</f>
        <v>#NUM!</v>
      </c>
      <c r="N14" s="115" t="e">
        <f>SMALL(AM14:EX14,6)</f>
        <v>#NUM!</v>
      </c>
      <c r="O14" s="115" t="e">
        <f>SMALL(AM14:EX14,7)</f>
        <v>#NUM!</v>
      </c>
      <c r="P14" s="115" t="e">
        <f>SMALL(AM14:EX14,8)</f>
        <v>#NUM!</v>
      </c>
      <c r="Q14" s="115" t="e">
        <f>SMALL(AM14:EX14,9)</f>
        <v>#NUM!</v>
      </c>
      <c r="R14" s="115" t="e">
        <f>SMALL(AM14:EX14,10)</f>
        <v>#NUM!</v>
      </c>
      <c r="S14" s="115" t="e">
        <f>SMALL(AM14:EX14,11)</f>
        <v>#NUM!</v>
      </c>
      <c r="T14" s="115" t="e">
        <f>SMALL(AM14:EX14,12)</f>
        <v>#NUM!</v>
      </c>
      <c r="U14" s="115" t="e">
        <f>SMALL(AM14:EX14,13)</f>
        <v>#NUM!</v>
      </c>
      <c r="V14" s="115" t="e">
        <f>SMALL(AM14:EX14,14)</f>
        <v>#NUM!</v>
      </c>
      <c r="W14" s="115" t="e">
        <f>SMALL(AM14:EX14,15)</f>
        <v>#NUM!</v>
      </c>
      <c r="X14" s="115" t="e">
        <f>SMALL(AM14:EX14,16)</f>
        <v>#NUM!</v>
      </c>
      <c r="Y14" s="115" t="e">
        <f>SMALL(AM14:EX14,17)</f>
        <v>#NUM!</v>
      </c>
      <c r="Z14" s="115" t="e">
        <f>SMALL(AM14:EX14,18)</f>
        <v>#NUM!</v>
      </c>
      <c r="AA14" s="115" t="e">
        <f>SMALL(AM14:EX14,19)</f>
        <v>#NUM!</v>
      </c>
      <c r="AB14" s="115" t="e">
        <f>SMALL(AM14:EX14,20)</f>
        <v>#NUM!</v>
      </c>
      <c r="AC14" s="115" t="e">
        <f>SMALL(AM14:EX14,21)</f>
        <v>#NUM!</v>
      </c>
      <c r="AD14" s="115" t="e">
        <f>SMALL(AM14:EX14,22)</f>
        <v>#NUM!</v>
      </c>
      <c r="AE14" s="115" t="e">
        <f>SMALL(AM14:EX14,23)</f>
        <v>#NUM!</v>
      </c>
      <c r="AF14" s="115" t="e">
        <f>SMALL(AM14:EX14,24)</f>
        <v>#NUM!</v>
      </c>
      <c r="AG14" s="115" t="e">
        <f>SMALL(AM14:EX14,25)</f>
        <v>#NUM!</v>
      </c>
      <c r="AH14" s="115" t="e">
        <f>SMALL(AM14:EX14,26)</f>
        <v>#NUM!</v>
      </c>
      <c r="AI14" s="115" t="e">
        <f>SMALL(AM14:EX14,27)</f>
        <v>#NUM!</v>
      </c>
      <c r="AJ14" s="115" t="e">
        <f>SMALL(AM14:EX14,28)</f>
        <v>#NUM!</v>
      </c>
      <c r="AK14" s="115" t="e">
        <f>SMALL(AM14:EX14,29)</f>
        <v>#NUM!</v>
      </c>
      <c r="AL14" s="115" t="e">
        <f>SMALL(AM14:EX14,30)</f>
        <v>#NUM!</v>
      </c>
      <c r="AM14" s="12"/>
      <c r="AN14" s="12"/>
      <c r="AO14" s="11"/>
      <c r="AP14" s="11"/>
      <c r="AQ14" s="14"/>
      <c r="AR14" s="14"/>
      <c r="AS14" s="14"/>
      <c r="AT14" s="14"/>
      <c r="AU14" s="12"/>
      <c r="AV14" s="12"/>
      <c r="AW14" s="12"/>
      <c r="AX14" s="12"/>
      <c r="AY14" s="12"/>
      <c r="AZ14" s="12"/>
      <c r="BA14" s="51"/>
      <c r="BB14" s="86"/>
      <c r="BC14" s="87"/>
      <c r="BD14" s="87"/>
      <c r="BE14" s="84"/>
      <c r="BF14" s="84"/>
      <c r="BG14" s="84">
        <v>-0.7</v>
      </c>
      <c r="BH14" s="84">
        <v>3.3</v>
      </c>
      <c r="BI14" s="84">
        <v>14.3</v>
      </c>
      <c r="BJ14" s="84">
        <v>5.3</v>
      </c>
      <c r="BK14" s="84"/>
      <c r="BL14" s="84"/>
      <c r="BM14" s="84"/>
      <c r="BN14" s="84"/>
      <c r="BO14" s="87"/>
      <c r="BP14" s="87"/>
      <c r="BQ14" s="84"/>
      <c r="BR14" s="84"/>
      <c r="BS14" s="85"/>
      <c r="BT14" s="85"/>
      <c r="BU14" s="84"/>
      <c r="BV14" s="84"/>
      <c r="BW14" s="11"/>
      <c r="BX14" s="11"/>
      <c r="BY14" s="11"/>
      <c r="BZ14" s="11"/>
      <c r="CA14" s="11"/>
      <c r="CB14" s="11"/>
      <c r="CC14" s="14"/>
      <c r="CD14" s="14"/>
      <c r="CE14" s="14"/>
      <c r="CF14" s="14"/>
      <c r="CG14" s="21"/>
      <c r="CH14" s="21"/>
      <c r="CI14" s="21"/>
      <c r="CJ14" s="21"/>
      <c r="CK14" s="64"/>
      <c r="CL14" s="64"/>
      <c r="CM14" s="64"/>
      <c r="CN14" s="64"/>
      <c r="CO14" s="66"/>
      <c r="CP14" s="66"/>
      <c r="CQ14" s="66"/>
      <c r="CR14" s="66"/>
      <c r="CS14" s="68"/>
      <c r="CT14" s="68"/>
      <c r="CU14" s="68"/>
      <c r="CV14" s="68"/>
      <c r="CW14" s="73"/>
      <c r="CX14" s="73"/>
      <c r="CY14" s="69"/>
      <c r="CZ14" s="69"/>
      <c r="DA14" s="69"/>
      <c r="DB14" s="69"/>
      <c r="DC14" s="75"/>
      <c r="DD14" s="75"/>
      <c r="DE14" s="75"/>
      <c r="DF14" s="75"/>
      <c r="DG14" s="88"/>
      <c r="DH14" s="88"/>
      <c r="DI14" s="88"/>
      <c r="DJ14" s="62"/>
      <c r="DK14" s="62"/>
      <c r="DL14" s="62"/>
      <c r="DM14" s="62"/>
      <c r="DN14" s="61"/>
      <c r="DO14" s="61"/>
      <c r="DP14" s="61"/>
      <c r="DQ14" s="56"/>
      <c r="DR14" s="56"/>
      <c r="DS14" s="56"/>
      <c r="DT14" s="56"/>
      <c r="DU14" s="59"/>
      <c r="DV14" s="59"/>
      <c r="DW14" s="59"/>
      <c r="DX14" s="59"/>
      <c r="DY14" s="57"/>
      <c r="DZ14" s="57"/>
      <c r="EA14" s="57"/>
      <c r="EB14" s="41"/>
      <c r="EC14" s="41"/>
      <c r="ED14" s="41"/>
      <c r="EE14" s="41"/>
      <c r="EF14" s="53"/>
      <c r="EG14" s="53"/>
      <c r="EH14" s="53"/>
      <c r="EI14" s="53"/>
      <c r="EJ14" s="53"/>
      <c r="EK14" s="89"/>
      <c r="EL14" s="89"/>
      <c r="EM14" s="89"/>
      <c r="EN14" s="89"/>
      <c r="EO14" s="92"/>
      <c r="EP14" s="92"/>
      <c r="EQ14" s="92"/>
      <c r="ER14" s="92"/>
      <c r="ES14" s="93"/>
      <c r="ET14" s="93"/>
      <c r="EU14" s="93"/>
      <c r="EV14" s="93"/>
      <c r="EW14" s="93"/>
      <c r="EX14" s="93"/>
    </row>
    <row r="15" spans="1:154" ht="12.75">
      <c r="A15" s="8">
        <v>10</v>
      </c>
      <c r="B15" s="78" t="s">
        <v>130</v>
      </c>
      <c r="C15" s="79" t="s">
        <v>131</v>
      </c>
      <c r="D15" s="29" t="s">
        <v>132</v>
      </c>
      <c r="E15" s="9" t="s">
        <v>66</v>
      </c>
      <c r="F15" s="20">
        <f>COUNT(AM15:EX15)</f>
        <v>8</v>
      </c>
      <c r="G15" s="13">
        <f>AVERAGE(I15:N15)</f>
        <v>1.4666666666666666</v>
      </c>
      <c r="H15" s="39" t="str">
        <f>IF(F15&lt;12,"Nee","Ja")</f>
        <v>Nee</v>
      </c>
      <c r="I15" s="115">
        <f>SMALL(AM15:EX15,1)</f>
        <v>-0.7</v>
      </c>
      <c r="J15" s="115">
        <f>SMALL(AM15:EX15,2)</f>
        <v>0.3</v>
      </c>
      <c r="K15" s="115">
        <f>SMALL(AM15:EX15,3)</f>
        <v>2.3</v>
      </c>
      <c r="L15" s="115">
        <f>SMALL(AM15:EX15,4)</f>
        <v>2.3</v>
      </c>
      <c r="M15" s="115">
        <f>SMALL(AM15:EX15,5)</f>
        <v>2.3</v>
      </c>
      <c r="N15" s="115">
        <f>SMALL(AM15:EX15,6)</f>
        <v>2.3</v>
      </c>
      <c r="O15" s="115">
        <f>SMALL(AM15:EX15,7)</f>
        <v>6.3</v>
      </c>
      <c r="P15" s="115">
        <f>SMALL(AM15:EX15,8)</f>
        <v>10.3</v>
      </c>
      <c r="Q15" s="115" t="e">
        <f>SMALL(AM15:EX15,9)</f>
        <v>#NUM!</v>
      </c>
      <c r="R15" s="115" t="e">
        <f>SMALL(AM15:EX15,10)</f>
        <v>#NUM!</v>
      </c>
      <c r="S15" s="115" t="e">
        <f>SMALL(AM15:EX15,11)</f>
        <v>#NUM!</v>
      </c>
      <c r="T15" s="115" t="e">
        <f>SMALL(AM15:EX15,12)</f>
        <v>#NUM!</v>
      </c>
      <c r="U15" s="115" t="e">
        <f>SMALL(AM15:EX15,13)</f>
        <v>#NUM!</v>
      </c>
      <c r="V15" s="115" t="e">
        <f>SMALL(AM15:EX15,14)</f>
        <v>#NUM!</v>
      </c>
      <c r="W15" s="115" t="e">
        <f>SMALL(AM15:EX15,15)</f>
        <v>#NUM!</v>
      </c>
      <c r="X15" s="115" t="e">
        <f>SMALL(AM15:EX15,16)</f>
        <v>#NUM!</v>
      </c>
      <c r="Y15" s="115" t="e">
        <f>SMALL(AM15:EX15,17)</f>
        <v>#NUM!</v>
      </c>
      <c r="Z15" s="115" t="e">
        <f>SMALL(AM15:EX15,18)</f>
        <v>#NUM!</v>
      </c>
      <c r="AA15" s="115" t="e">
        <f>SMALL(AM15:EX15,19)</f>
        <v>#NUM!</v>
      </c>
      <c r="AB15" s="115" t="e">
        <f>SMALL(AM15:EX15,20)</f>
        <v>#NUM!</v>
      </c>
      <c r="AC15" s="115" t="e">
        <f>SMALL(AM15:EX15,21)</f>
        <v>#NUM!</v>
      </c>
      <c r="AD15" s="115" t="e">
        <f>SMALL(AM15:EX15,22)</f>
        <v>#NUM!</v>
      </c>
      <c r="AE15" s="115" t="e">
        <f>SMALL(AM15:EX15,23)</f>
        <v>#NUM!</v>
      </c>
      <c r="AF15" s="115" t="e">
        <f>SMALL(AM15:EX15,24)</f>
        <v>#NUM!</v>
      </c>
      <c r="AG15" s="115" t="e">
        <f>SMALL(AM15:EX15,25)</f>
        <v>#NUM!</v>
      </c>
      <c r="AH15" s="115" t="e">
        <f>SMALL(AM15:EX15,26)</f>
        <v>#NUM!</v>
      </c>
      <c r="AI15" s="115" t="e">
        <f>SMALL(AM15:EX15,27)</f>
        <v>#NUM!</v>
      </c>
      <c r="AJ15" s="115" t="e">
        <f>SMALL(AM15:EX15,28)</f>
        <v>#NUM!</v>
      </c>
      <c r="AK15" s="115" t="e">
        <f>SMALL(AM15:EX15,29)</f>
        <v>#NUM!</v>
      </c>
      <c r="AL15" s="115" t="e">
        <f>SMALL(AM15:EX15,30)</f>
        <v>#NUM!</v>
      </c>
      <c r="AM15" s="11"/>
      <c r="AN15" s="11"/>
      <c r="AO15" s="11"/>
      <c r="AP15" s="11"/>
      <c r="AQ15" s="14"/>
      <c r="AR15" s="14"/>
      <c r="AS15" s="14"/>
      <c r="AT15" s="14"/>
      <c r="AU15" s="11"/>
      <c r="AV15" s="11"/>
      <c r="AW15" s="11"/>
      <c r="AX15" s="11"/>
      <c r="AY15" s="11"/>
      <c r="AZ15" s="11"/>
      <c r="BA15" s="50"/>
      <c r="BB15" s="83"/>
      <c r="BC15" s="84"/>
      <c r="BD15" s="84"/>
      <c r="BE15" s="84"/>
      <c r="BF15" s="84"/>
      <c r="BG15" s="84">
        <v>2.3</v>
      </c>
      <c r="BH15" s="84">
        <v>2.3</v>
      </c>
      <c r="BI15" s="84">
        <v>6.3</v>
      </c>
      <c r="BJ15" s="84">
        <v>2.3</v>
      </c>
      <c r="BK15" s="84"/>
      <c r="BL15" s="84"/>
      <c r="BM15" s="84"/>
      <c r="BN15" s="84"/>
      <c r="BO15" s="85"/>
      <c r="BP15" s="85"/>
      <c r="BQ15" s="84"/>
      <c r="BR15" s="84"/>
      <c r="BS15" s="85"/>
      <c r="BT15" s="85"/>
      <c r="BU15" s="84"/>
      <c r="BV15" s="84"/>
      <c r="BW15" s="11"/>
      <c r="BX15" s="11"/>
      <c r="BY15" s="11"/>
      <c r="BZ15" s="11"/>
      <c r="CA15" s="11"/>
      <c r="CB15" s="11"/>
      <c r="CC15" s="14"/>
      <c r="CD15" s="14"/>
      <c r="CE15" s="14"/>
      <c r="CF15" s="14"/>
      <c r="CG15" s="23"/>
      <c r="CH15" s="23"/>
      <c r="CI15" s="23"/>
      <c r="CJ15" s="23"/>
      <c r="CK15" s="64"/>
      <c r="CL15" s="64"/>
      <c r="CM15" s="64"/>
      <c r="CN15" s="64"/>
      <c r="CO15" s="66"/>
      <c r="CP15" s="66"/>
      <c r="CQ15" s="66"/>
      <c r="CR15" s="66"/>
      <c r="CS15" s="68"/>
      <c r="CT15" s="68"/>
      <c r="CU15" s="68"/>
      <c r="CV15" s="68"/>
      <c r="CW15" s="73"/>
      <c r="CX15" s="73"/>
      <c r="CY15" s="69"/>
      <c r="CZ15" s="69"/>
      <c r="DA15" s="69"/>
      <c r="DB15" s="69"/>
      <c r="DC15" s="75"/>
      <c r="DD15" s="75"/>
      <c r="DE15" s="75"/>
      <c r="DF15" s="75"/>
      <c r="DG15" s="88"/>
      <c r="DH15" s="88"/>
      <c r="DI15" s="88"/>
      <c r="DJ15" s="62"/>
      <c r="DK15" s="62"/>
      <c r="DL15" s="62"/>
      <c r="DM15" s="62"/>
      <c r="DN15" s="61"/>
      <c r="DO15" s="61"/>
      <c r="DP15" s="61"/>
      <c r="DQ15" s="56"/>
      <c r="DR15" s="56"/>
      <c r="DS15" s="56"/>
      <c r="DT15" s="56"/>
      <c r="DU15" s="59"/>
      <c r="DV15" s="59"/>
      <c r="DW15" s="59"/>
      <c r="DX15" s="59"/>
      <c r="DY15" s="57"/>
      <c r="DZ15" s="57"/>
      <c r="EA15" s="57"/>
      <c r="EB15" s="41"/>
      <c r="EC15" s="41"/>
      <c r="ED15" s="41"/>
      <c r="EE15" s="41"/>
      <c r="EF15" s="53"/>
      <c r="EG15" s="53"/>
      <c r="EH15" s="53"/>
      <c r="EI15" s="53"/>
      <c r="EJ15" s="53"/>
      <c r="EK15" s="89"/>
      <c r="EL15" s="89"/>
      <c r="EM15" s="89"/>
      <c r="EN15" s="89"/>
      <c r="EO15" s="92"/>
      <c r="EP15" s="92"/>
      <c r="EQ15" s="92"/>
      <c r="ER15" s="92"/>
      <c r="ES15" s="94">
        <v>0.3</v>
      </c>
      <c r="ET15" s="94">
        <v>-0.7</v>
      </c>
      <c r="EU15" s="94">
        <v>2.3</v>
      </c>
      <c r="EV15" s="94">
        <v>10.3</v>
      </c>
      <c r="EW15" s="94"/>
      <c r="EX15" s="94"/>
    </row>
    <row r="16" spans="1:154" ht="12.75">
      <c r="A16" s="8">
        <v>11</v>
      </c>
      <c r="B16" s="78" t="s">
        <v>71</v>
      </c>
      <c r="C16" s="79" t="s">
        <v>70</v>
      </c>
      <c r="D16" s="29" t="s">
        <v>101</v>
      </c>
      <c r="E16" s="9" t="s">
        <v>54</v>
      </c>
      <c r="F16" s="20">
        <f>COUNT(AM16:EX16)</f>
        <v>2</v>
      </c>
      <c r="G16" s="13">
        <f>AVERAGE(I16:J16)</f>
        <v>2.8</v>
      </c>
      <c r="H16" s="39" t="str">
        <f>IF(F16&lt;12,"Nee","Ja")</f>
        <v>Nee</v>
      </c>
      <c r="I16" s="115">
        <f>SMALL(AM16:EX16,1)</f>
        <v>1.3</v>
      </c>
      <c r="J16" s="115">
        <f>SMALL(AM16:EX16,2)</f>
        <v>4.3</v>
      </c>
      <c r="K16" s="115" t="e">
        <f>SMALL(AM16:EX16,3)</f>
        <v>#NUM!</v>
      </c>
      <c r="L16" s="115" t="e">
        <f>SMALL(AM16:EX16,4)</f>
        <v>#NUM!</v>
      </c>
      <c r="M16" s="115" t="e">
        <f>SMALL(AM16:EX16,5)</f>
        <v>#NUM!</v>
      </c>
      <c r="N16" s="115" t="e">
        <f>SMALL(AM16:EX16,6)</f>
        <v>#NUM!</v>
      </c>
      <c r="O16" s="115" t="e">
        <f>SMALL(AM16:EX16,7)</f>
        <v>#NUM!</v>
      </c>
      <c r="P16" s="115" t="e">
        <f>SMALL(AM16:EX16,8)</f>
        <v>#NUM!</v>
      </c>
      <c r="Q16" s="115" t="e">
        <f>SMALL(AM16:EX16,9)</f>
        <v>#NUM!</v>
      </c>
      <c r="R16" s="115" t="e">
        <f>SMALL(AM16:EX16,10)</f>
        <v>#NUM!</v>
      </c>
      <c r="S16" s="115" t="e">
        <f>SMALL(AM16:EX16,11)</f>
        <v>#NUM!</v>
      </c>
      <c r="T16" s="115" t="e">
        <f>SMALL(AM16:EX16,12)</f>
        <v>#NUM!</v>
      </c>
      <c r="U16" s="115" t="e">
        <f>SMALL(AM16:EX16,13)</f>
        <v>#NUM!</v>
      </c>
      <c r="V16" s="115" t="e">
        <f>SMALL(AM16:EX16,14)</f>
        <v>#NUM!</v>
      </c>
      <c r="W16" s="115" t="e">
        <f>SMALL(AM16:EX16,15)</f>
        <v>#NUM!</v>
      </c>
      <c r="X16" s="115" t="e">
        <f>SMALL(AM16:EX16,16)</f>
        <v>#NUM!</v>
      </c>
      <c r="Y16" s="115" t="e">
        <f>SMALL(AM16:EX16,17)</f>
        <v>#NUM!</v>
      </c>
      <c r="Z16" s="115" t="e">
        <f>SMALL(AM16:EX16,18)</f>
        <v>#NUM!</v>
      </c>
      <c r="AA16" s="115" t="e">
        <f>SMALL(AM16:EX16,19)</f>
        <v>#NUM!</v>
      </c>
      <c r="AB16" s="115" t="e">
        <f>SMALL(AM16:EX16,20)</f>
        <v>#NUM!</v>
      </c>
      <c r="AC16" s="115" t="e">
        <f>SMALL(AM16:EX16,21)</f>
        <v>#NUM!</v>
      </c>
      <c r="AD16" s="115" t="e">
        <f>SMALL(AM16:EX16,22)</f>
        <v>#NUM!</v>
      </c>
      <c r="AE16" s="115" t="e">
        <f>SMALL(AM16:EX16,23)</f>
        <v>#NUM!</v>
      </c>
      <c r="AF16" s="115" t="e">
        <f>SMALL(AM16:EX16,24)</f>
        <v>#NUM!</v>
      </c>
      <c r="AG16" s="115" t="e">
        <f>SMALL(AM16:EX16,25)</f>
        <v>#NUM!</v>
      </c>
      <c r="AH16" s="115" t="e">
        <f>SMALL(AM16:EX16,26)</f>
        <v>#NUM!</v>
      </c>
      <c r="AI16" s="115" t="e">
        <f>SMALL(AM16:EX16,27)</f>
        <v>#NUM!</v>
      </c>
      <c r="AJ16" s="115" t="e">
        <f>SMALL(AM16:EX16,28)</f>
        <v>#NUM!</v>
      </c>
      <c r="AK16" s="115" t="e">
        <f>SMALL(AM16:EX16,29)</f>
        <v>#NUM!</v>
      </c>
      <c r="AL16" s="115" t="e">
        <f>SMALL(AM16:EX16,30)</f>
        <v>#NUM!</v>
      </c>
      <c r="AM16" s="12"/>
      <c r="AN16" s="12"/>
      <c r="AO16" s="11"/>
      <c r="AP16" s="11"/>
      <c r="AQ16" s="14"/>
      <c r="AR16" s="14"/>
      <c r="AS16" s="14"/>
      <c r="AT16" s="14"/>
      <c r="AU16" s="12"/>
      <c r="AV16" s="12"/>
      <c r="AW16" s="12"/>
      <c r="AX16" s="12"/>
      <c r="AY16" s="12"/>
      <c r="AZ16" s="12"/>
      <c r="BA16" s="51"/>
      <c r="BB16" s="86"/>
      <c r="BC16" s="87"/>
      <c r="BD16" s="87"/>
      <c r="BE16" s="87"/>
      <c r="BF16" s="87"/>
      <c r="BG16" s="84"/>
      <c r="BH16" s="84"/>
      <c r="BI16" s="84">
        <v>4.3</v>
      </c>
      <c r="BJ16" s="84">
        <v>1.3</v>
      </c>
      <c r="BK16" s="84"/>
      <c r="BL16" s="84"/>
      <c r="BM16" s="84"/>
      <c r="BN16" s="84"/>
      <c r="BO16" s="87"/>
      <c r="BP16" s="87"/>
      <c r="BQ16" s="84"/>
      <c r="BR16" s="84"/>
      <c r="BS16" s="85"/>
      <c r="BT16" s="85"/>
      <c r="BU16" s="84"/>
      <c r="BV16" s="84"/>
      <c r="BW16" s="11"/>
      <c r="BX16" s="11"/>
      <c r="BY16" s="11"/>
      <c r="BZ16" s="11"/>
      <c r="CA16" s="11"/>
      <c r="CB16" s="11"/>
      <c r="CC16" s="14"/>
      <c r="CD16" s="14"/>
      <c r="CE16" s="14"/>
      <c r="CF16" s="14"/>
      <c r="CG16" s="21"/>
      <c r="CH16" s="21"/>
      <c r="CI16" s="21"/>
      <c r="CJ16" s="21"/>
      <c r="CK16" s="64"/>
      <c r="CL16" s="64"/>
      <c r="CM16" s="64"/>
      <c r="CN16" s="64"/>
      <c r="CO16" s="66"/>
      <c r="CP16" s="66"/>
      <c r="CQ16" s="66"/>
      <c r="CR16" s="66"/>
      <c r="CS16" s="68"/>
      <c r="CT16" s="68"/>
      <c r="CU16" s="68"/>
      <c r="CV16" s="68"/>
      <c r="CW16" s="73"/>
      <c r="CX16" s="73"/>
      <c r="CY16" s="69"/>
      <c r="CZ16" s="69"/>
      <c r="DA16" s="69"/>
      <c r="DB16" s="69"/>
      <c r="DC16" s="75"/>
      <c r="DD16" s="75"/>
      <c r="DE16" s="75"/>
      <c r="DF16" s="75"/>
      <c r="DG16" s="88"/>
      <c r="DH16" s="88"/>
      <c r="DI16" s="88"/>
      <c r="DJ16" s="62"/>
      <c r="DK16" s="62"/>
      <c r="DL16" s="62"/>
      <c r="DM16" s="62"/>
      <c r="DN16" s="61"/>
      <c r="DO16" s="61"/>
      <c r="DP16" s="61"/>
      <c r="DQ16" s="56"/>
      <c r="DR16" s="56"/>
      <c r="DS16" s="56"/>
      <c r="DT16" s="56"/>
      <c r="DU16" s="59"/>
      <c r="DV16" s="59"/>
      <c r="DW16" s="59"/>
      <c r="DX16" s="59"/>
      <c r="DY16" s="57"/>
      <c r="DZ16" s="57"/>
      <c r="EA16" s="57"/>
      <c r="EB16" s="41"/>
      <c r="EC16" s="41"/>
      <c r="ED16" s="41"/>
      <c r="EE16" s="41"/>
      <c r="EF16" s="53"/>
      <c r="EG16" s="53"/>
      <c r="EH16" s="53"/>
      <c r="EI16" s="53"/>
      <c r="EJ16" s="53"/>
      <c r="EK16" s="89"/>
      <c r="EL16" s="89"/>
      <c r="EM16" s="89"/>
      <c r="EN16" s="89"/>
      <c r="EO16" s="92"/>
      <c r="EP16" s="92"/>
      <c r="EQ16" s="92"/>
      <c r="ER16" s="92"/>
      <c r="ES16" s="93"/>
      <c r="ET16" s="93"/>
      <c r="EU16" s="93"/>
      <c r="EV16" s="93"/>
      <c r="EW16" s="93"/>
      <c r="EX16" s="93"/>
    </row>
    <row r="17" spans="1:154" ht="12.75">
      <c r="A17" s="8">
        <v>12</v>
      </c>
      <c r="B17" s="78" t="s">
        <v>37</v>
      </c>
      <c r="C17" s="79" t="s">
        <v>119</v>
      </c>
      <c r="D17" s="29" t="s">
        <v>120</v>
      </c>
      <c r="E17" s="9" t="s">
        <v>52</v>
      </c>
      <c r="F17" s="20">
        <f>COUNT(AM17:EX17)</f>
        <v>4</v>
      </c>
      <c r="G17" s="13">
        <f>AVERAGE(I17:L17)</f>
        <v>3.3</v>
      </c>
      <c r="H17" s="39" t="str">
        <f>IF(F17&lt;12,"Nee","Ja")</f>
        <v>Nee</v>
      </c>
      <c r="I17" s="115">
        <f>SMALL(AM17:EX17,1)</f>
        <v>-1.7</v>
      </c>
      <c r="J17" s="115">
        <f>SMALL(AM17:EX17,2)</f>
        <v>3.3</v>
      </c>
      <c r="K17" s="115">
        <f>SMALL(AM17:EX17,3)</f>
        <v>5.3</v>
      </c>
      <c r="L17" s="115">
        <f>SMALL(AM17:EX17,4)</f>
        <v>6.3</v>
      </c>
      <c r="M17" s="115" t="e">
        <f>SMALL(AM17:EX17,5)</f>
        <v>#NUM!</v>
      </c>
      <c r="N17" s="115" t="e">
        <f>SMALL(AM17:EX17,6)</f>
        <v>#NUM!</v>
      </c>
      <c r="O17" s="115" t="e">
        <f>SMALL(AM17:EX17,7)</f>
        <v>#NUM!</v>
      </c>
      <c r="P17" s="115" t="e">
        <f>SMALL(AM17:EX17,8)</f>
        <v>#NUM!</v>
      </c>
      <c r="Q17" s="115" t="e">
        <f>SMALL(AM17:EX17,9)</f>
        <v>#NUM!</v>
      </c>
      <c r="R17" s="115" t="e">
        <f>SMALL(AM17:EX17,10)</f>
        <v>#NUM!</v>
      </c>
      <c r="S17" s="115" t="e">
        <f>SMALL(AM17:EX17,11)</f>
        <v>#NUM!</v>
      </c>
      <c r="T17" s="115" t="e">
        <f>SMALL(AM17:EX17,12)</f>
        <v>#NUM!</v>
      </c>
      <c r="U17" s="115" t="e">
        <f>SMALL(AM17:EX17,13)</f>
        <v>#NUM!</v>
      </c>
      <c r="V17" s="115" t="e">
        <f>SMALL(AM17:EX17,14)</f>
        <v>#NUM!</v>
      </c>
      <c r="W17" s="115" t="e">
        <f>SMALL(AM17:EX17,15)</f>
        <v>#NUM!</v>
      </c>
      <c r="X17" s="115" t="e">
        <f>SMALL(AM17:EX17,16)</f>
        <v>#NUM!</v>
      </c>
      <c r="Y17" s="115" t="e">
        <f>SMALL(AM17:EX17,17)</f>
        <v>#NUM!</v>
      </c>
      <c r="Z17" s="115" t="e">
        <f>SMALL(AM17:EX17,18)</f>
        <v>#NUM!</v>
      </c>
      <c r="AA17" s="115" t="e">
        <f>SMALL(AM17:EX17,19)</f>
        <v>#NUM!</v>
      </c>
      <c r="AB17" s="115" t="e">
        <f>SMALL(AM17:EX17,20)</f>
        <v>#NUM!</v>
      </c>
      <c r="AC17" s="115" t="e">
        <f>SMALL(AM17:EX17,21)</f>
        <v>#NUM!</v>
      </c>
      <c r="AD17" s="115" t="e">
        <f>SMALL(AM17:EX17,22)</f>
        <v>#NUM!</v>
      </c>
      <c r="AE17" s="115" t="e">
        <f>SMALL(AM17:EX17,23)</f>
        <v>#NUM!</v>
      </c>
      <c r="AF17" s="115" t="e">
        <f>SMALL(AM17:EX17,24)</f>
        <v>#NUM!</v>
      </c>
      <c r="AG17" s="115" t="e">
        <f>SMALL(AM17:EX17,25)</f>
        <v>#NUM!</v>
      </c>
      <c r="AH17" s="115" t="e">
        <f>SMALL(AM17:EX17,26)</f>
        <v>#NUM!</v>
      </c>
      <c r="AI17" s="115" t="e">
        <f>SMALL(AM17:EX17,27)</f>
        <v>#NUM!</v>
      </c>
      <c r="AJ17" s="115" t="e">
        <f>SMALL(AM17:EX17,28)</f>
        <v>#NUM!</v>
      </c>
      <c r="AK17" s="115" t="e">
        <f>SMALL(AM17:EX17,29)</f>
        <v>#NUM!</v>
      </c>
      <c r="AL17" s="115" t="e">
        <f>SMALL(AM17:EX17,30)</f>
        <v>#NUM!</v>
      </c>
      <c r="AM17" s="12"/>
      <c r="AN17" s="12"/>
      <c r="AO17" s="11"/>
      <c r="AP17" s="11"/>
      <c r="AQ17" s="14"/>
      <c r="AR17" s="14"/>
      <c r="AS17" s="14"/>
      <c r="AT17" s="14"/>
      <c r="AU17" s="12"/>
      <c r="AV17" s="12"/>
      <c r="AW17" s="12"/>
      <c r="AX17" s="12"/>
      <c r="AY17" s="12"/>
      <c r="AZ17" s="12"/>
      <c r="BA17" s="51"/>
      <c r="BB17" s="86"/>
      <c r="BC17" s="87"/>
      <c r="BD17" s="87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7"/>
      <c r="BP17" s="87"/>
      <c r="BQ17" s="84"/>
      <c r="BR17" s="84"/>
      <c r="BS17" s="85"/>
      <c r="BT17" s="85"/>
      <c r="BU17" s="84"/>
      <c r="BV17" s="84"/>
      <c r="BW17" s="11"/>
      <c r="BX17" s="11"/>
      <c r="BY17" s="11"/>
      <c r="BZ17" s="11"/>
      <c r="CA17" s="11"/>
      <c r="CB17" s="11"/>
      <c r="CC17" s="14"/>
      <c r="CD17" s="14"/>
      <c r="CE17" s="14"/>
      <c r="CF17" s="14"/>
      <c r="CG17" s="21"/>
      <c r="CH17" s="21"/>
      <c r="CI17" s="21"/>
      <c r="CJ17" s="21"/>
      <c r="CK17" s="64"/>
      <c r="CL17" s="64"/>
      <c r="CM17" s="64"/>
      <c r="CN17" s="64"/>
      <c r="CO17" s="66"/>
      <c r="CP17" s="66"/>
      <c r="CQ17" s="66"/>
      <c r="CR17" s="66"/>
      <c r="CS17" s="68"/>
      <c r="CT17" s="68"/>
      <c r="CU17" s="68"/>
      <c r="CV17" s="68"/>
      <c r="CW17" s="73"/>
      <c r="CX17" s="73"/>
      <c r="CY17" s="69"/>
      <c r="CZ17" s="69"/>
      <c r="DA17" s="69"/>
      <c r="DB17" s="69"/>
      <c r="DC17" s="75"/>
      <c r="DD17" s="75"/>
      <c r="DE17" s="75"/>
      <c r="DF17" s="75"/>
      <c r="DG17" s="88"/>
      <c r="DH17" s="88"/>
      <c r="DI17" s="88"/>
      <c r="DJ17" s="62"/>
      <c r="DK17" s="62"/>
      <c r="DL17" s="62"/>
      <c r="DM17" s="62"/>
      <c r="DN17" s="61"/>
      <c r="DO17" s="61"/>
      <c r="DP17" s="61"/>
      <c r="DQ17" s="56"/>
      <c r="DR17" s="56"/>
      <c r="DS17" s="56"/>
      <c r="DT17" s="56"/>
      <c r="DU17" s="59"/>
      <c r="DV17" s="59"/>
      <c r="DW17" s="59"/>
      <c r="DX17" s="59"/>
      <c r="DY17" s="57"/>
      <c r="DZ17" s="57"/>
      <c r="EA17" s="57"/>
      <c r="EB17" s="41"/>
      <c r="EC17" s="41"/>
      <c r="ED17" s="41"/>
      <c r="EE17" s="41"/>
      <c r="EF17" s="53"/>
      <c r="EG17" s="53"/>
      <c r="EH17" s="53"/>
      <c r="EI17" s="53"/>
      <c r="EJ17" s="53"/>
      <c r="EK17" s="89"/>
      <c r="EL17" s="89"/>
      <c r="EM17" s="89"/>
      <c r="EN17" s="89"/>
      <c r="EO17" s="92"/>
      <c r="EP17" s="92"/>
      <c r="EQ17" s="92"/>
      <c r="ER17" s="92"/>
      <c r="ES17" s="93">
        <v>3.3</v>
      </c>
      <c r="ET17" s="93">
        <v>-1.7</v>
      </c>
      <c r="EU17" s="93">
        <v>6.3</v>
      </c>
      <c r="EV17" s="93">
        <v>5.3</v>
      </c>
      <c r="EW17" s="93"/>
      <c r="EX17" s="93"/>
    </row>
    <row r="18" spans="1:154" ht="12.75">
      <c r="A18" s="8">
        <v>13</v>
      </c>
      <c r="B18" s="78" t="s">
        <v>75</v>
      </c>
      <c r="C18" s="79" t="s">
        <v>74</v>
      </c>
      <c r="D18" s="29" t="s">
        <v>105</v>
      </c>
      <c r="E18" s="9" t="s">
        <v>72</v>
      </c>
      <c r="F18" s="20">
        <f>COUNT(AM18:EX18)</f>
        <v>2</v>
      </c>
      <c r="G18" s="13">
        <f>AVERAGE(I18:J18)</f>
        <v>3.4000000000000004</v>
      </c>
      <c r="H18" s="39" t="str">
        <f>IF(F18&lt;12,"Nee","Ja")</f>
        <v>Nee</v>
      </c>
      <c r="I18" s="115">
        <f>SMALL(AM18:EX18,1)</f>
        <v>0.9</v>
      </c>
      <c r="J18" s="115">
        <f>SMALL(AM18:EX18,2)</f>
        <v>5.9</v>
      </c>
      <c r="K18" s="115" t="e">
        <f>SMALL(AM18:EX18,3)</f>
        <v>#NUM!</v>
      </c>
      <c r="L18" s="115" t="e">
        <f>SMALL(AM18:EX18,4)</f>
        <v>#NUM!</v>
      </c>
      <c r="M18" s="115" t="e">
        <f>SMALL(AM18:EX18,5)</f>
        <v>#NUM!</v>
      </c>
      <c r="N18" s="115" t="e">
        <f>SMALL(AM18:EX18,6)</f>
        <v>#NUM!</v>
      </c>
      <c r="O18" s="115" t="e">
        <f>SMALL(AM18:EX18,7)</f>
        <v>#NUM!</v>
      </c>
      <c r="P18" s="115" t="e">
        <f>SMALL(AM18:EX18,8)</f>
        <v>#NUM!</v>
      </c>
      <c r="Q18" s="115" t="e">
        <f>SMALL(AM18:EX18,9)</f>
        <v>#NUM!</v>
      </c>
      <c r="R18" s="115" t="e">
        <f>SMALL(AM18:EX18,10)</f>
        <v>#NUM!</v>
      </c>
      <c r="S18" s="115" t="e">
        <f>SMALL(AM18:EX18,11)</f>
        <v>#NUM!</v>
      </c>
      <c r="T18" s="115" t="e">
        <f>SMALL(AM18:EX18,12)</f>
        <v>#NUM!</v>
      </c>
      <c r="U18" s="115" t="e">
        <f>SMALL(AM18:EX18,13)</f>
        <v>#NUM!</v>
      </c>
      <c r="V18" s="115" t="e">
        <f>SMALL(AM18:EX18,14)</f>
        <v>#NUM!</v>
      </c>
      <c r="W18" s="115" t="e">
        <f>SMALL(AM18:EX18,15)</f>
        <v>#NUM!</v>
      </c>
      <c r="X18" s="115" t="e">
        <f>SMALL(AM18:EX18,16)</f>
        <v>#NUM!</v>
      </c>
      <c r="Y18" s="115" t="e">
        <f>SMALL(AM18:EX18,17)</f>
        <v>#NUM!</v>
      </c>
      <c r="Z18" s="115" t="e">
        <f>SMALL(AM18:EX18,18)</f>
        <v>#NUM!</v>
      </c>
      <c r="AA18" s="115" t="e">
        <f>SMALL(AM18:EX18,19)</f>
        <v>#NUM!</v>
      </c>
      <c r="AB18" s="115" t="e">
        <f>SMALL(AM18:EX18,20)</f>
        <v>#NUM!</v>
      </c>
      <c r="AC18" s="115" t="e">
        <f>SMALL(AM18:EX18,21)</f>
        <v>#NUM!</v>
      </c>
      <c r="AD18" s="115" t="e">
        <f>SMALL(AM18:EX18,22)</f>
        <v>#NUM!</v>
      </c>
      <c r="AE18" s="115" t="e">
        <f>SMALL(AM18:EX18,23)</f>
        <v>#NUM!</v>
      </c>
      <c r="AF18" s="115" t="e">
        <f>SMALL(AM18:EX18,24)</f>
        <v>#NUM!</v>
      </c>
      <c r="AG18" s="115" t="e">
        <f>SMALL(AM18:EX18,25)</f>
        <v>#NUM!</v>
      </c>
      <c r="AH18" s="115" t="e">
        <f>SMALL(AM18:EX18,26)</f>
        <v>#NUM!</v>
      </c>
      <c r="AI18" s="115" t="e">
        <f>SMALL(AM18:EX18,27)</f>
        <v>#NUM!</v>
      </c>
      <c r="AJ18" s="115" t="e">
        <f>SMALL(AM18:EX18,28)</f>
        <v>#NUM!</v>
      </c>
      <c r="AK18" s="115" t="e">
        <f>SMALL(AM18:EX18,29)</f>
        <v>#NUM!</v>
      </c>
      <c r="AL18" s="115" t="e">
        <f>SMALL(AM18:EX18,30)</f>
        <v>#NUM!</v>
      </c>
      <c r="AM18" s="12"/>
      <c r="AN18" s="12"/>
      <c r="AO18" s="11"/>
      <c r="AP18" s="11"/>
      <c r="AQ18" s="14"/>
      <c r="AR18" s="14"/>
      <c r="AS18" s="14"/>
      <c r="AT18" s="14"/>
      <c r="AU18" s="12"/>
      <c r="AV18" s="12"/>
      <c r="AW18" s="12"/>
      <c r="AX18" s="12"/>
      <c r="AY18" s="12"/>
      <c r="AZ18" s="12"/>
      <c r="BA18" s="50"/>
      <c r="BB18" s="83"/>
      <c r="BC18" s="87"/>
      <c r="BD18" s="87"/>
      <c r="BE18" s="87"/>
      <c r="BF18" s="87"/>
      <c r="BG18" s="87"/>
      <c r="BH18" s="87"/>
      <c r="BI18" s="87"/>
      <c r="BJ18" s="87"/>
      <c r="BK18" s="84"/>
      <c r="BL18" s="84"/>
      <c r="BM18" s="84"/>
      <c r="BN18" s="84"/>
      <c r="BO18" s="85">
        <v>5.9</v>
      </c>
      <c r="BP18" s="85">
        <v>0.9</v>
      </c>
      <c r="BQ18" s="84"/>
      <c r="BR18" s="84"/>
      <c r="BS18" s="85"/>
      <c r="BT18" s="85"/>
      <c r="BU18" s="87"/>
      <c r="BV18" s="87"/>
      <c r="BW18" s="12"/>
      <c r="BX18" s="12"/>
      <c r="BY18" s="12"/>
      <c r="BZ18" s="12"/>
      <c r="CA18" s="12"/>
      <c r="CB18" s="12"/>
      <c r="CC18" s="14"/>
      <c r="CD18" s="14"/>
      <c r="CE18" s="14"/>
      <c r="CF18" s="14"/>
      <c r="CG18" s="23"/>
      <c r="CH18" s="23"/>
      <c r="CI18" s="23"/>
      <c r="CJ18" s="23"/>
      <c r="CK18" s="64"/>
      <c r="CL18" s="64"/>
      <c r="CM18" s="64"/>
      <c r="CN18" s="64"/>
      <c r="CO18" s="66"/>
      <c r="CP18" s="66"/>
      <c r="CQ18" s="66"/>
      <c r="CR18" s="66"/>
      <c r="CS18" s="68"/>
      <c r="CT18" s="68"/>
      <c r="CU18" s="68"/>
      <c r="CV18" s="68"/>
      <c r="CW18" s="73"/>
      <c r="CX18" s="73"/>
      <c r="CY18" s="69"/>
      <c r="CZ18" s="69"/>
      <c r="DA18" s="69"/>
      <c r="DB18" s="69"/>
      <c r="DC18" s="75"/>
      <c r="DD18" s="75"/>
      <c r="DE18" s="75"/>
      <c r="DF18" s="75"/>
      <c r="DG18" s="88"/>
      <c r="DH18" s="88"/>
      <c r="DI18" s="88"/>
      <c r="DJ18" s="62"/>
      <c r="DK18" s="62"/>
      <c r="DL18" s="62"/>
      <c r="DM18" s="62"/>
      <c r="DN18" s="61"/>
      <c r="DO18" s="61"/>
      <c r="DP18" s="61"/>
      <c r="DQ18" s="56"/>
      <c r="DR18" s="56"/>
      <c r="DS18" s="56"/>
      <c r="DT18" s="56"/>
      <c r="DU18" s="59"/>
      <c r="DV18" s="59"/>
      <c r="DW18" s="59"/>
      <c r="DX18" s="59"/>
      <c r="DY18" s="57"/>
      <c r="DZ18" s="57"/>
      <c r="EA18" s="57"/>
      <c r="EB18" s="41"/>
      <c r="EC18" s="41"/>
      <c r="ED18" s="41"/>
      <c r="EE18" s="41"/>
      <c r="EF18" s="53"/>
      <c r="EG18" s="53"/>
      <c r="EH18" s="53"/>
      <c r="EI18" s="53"/>
      <c r="EJ18" s="53"/>
      <c r="EK18" s="89"/>
      <c r="EL18" s="89"/>
      <c r="EM18" s="89"/>
      <c r="EN18" s="89"/>
      <c r="EO18" s="92"/>
      <c r="EP18" s="92"/>
      <c r="EQ18" s="92"/>
      <c r="ER18" s="92"/>
      <c r="ES18" s="93"/>
      <c r="ET18" s="93"/>
      <c r="EU18" s="93"/>
      <c r="EV18" s="93"/>
      <c r="EW18" s="93"/>
      <c r="EX18" s="93"/>
    </row>
    <row r="19" spans="1:154" ht="12.75">
      <c r="A19" s="8">
        <v>14</v>
      </c>
      <c r="B19" s="80" t="s">
        <v>34</v>
      </c>
      <c r="C19" s="79" t="s">
        <v>61</v>
      </c>
      <c r="D19" s="29" t="s">
        <v>104</v>
      </c>
      <c r="E19" s="10" t="s">
        <v>53</v>
      </c>
      <c r="F19" s="20">
        <f>COUNT(AM19:EX19)</f>
        <v>4</v>
      </c>
      <c r="G19" s="13">
        <f>AVERAGE(I19:L19)</f>
        <v>3.8</v>
      </c>
      <c r="H19" s="39" t="str">
        <f>IF(F19&lt;12,"Nee","Ja")</f>
        <v>Nee</v>
      </c>
      <c r="I19" s="115">
        <f>SMALL(AM19:EX19,1)</f>
        <v>-2.7</v>
      </c>
      <c r="J19" s="115">
        <f>SMALL(AM19:EX19,2)</f>
        <v>3.3</v>
      </c>
      <c r="K19" s="115">
        <f>SMALL(AM19:EX19,3)</f>
        <v>7.3</v>
      </c>
      <c r="L19" s="115">
        <f>SMALL(AM19:EX19,4)</f>
        <v>7.3</v>
      </c>
      <c r="M19" s="115" t="e">
        <f>SMALL(AM19:EX19,5)</f>
        <v>#NUM!</v>
      </c>
      <c r="N19" s="115" t="e">
        <f>SMALL(AM19:EX19,6)</f>
        <v>#NUM!</v>
      </c>
      <c r="O19" s="115" t="e">
        <f>SMALL(AM19:EX19,7)</f>
        <v>#NUM!</v>
      </c>
      <c r="P19" s="115" t="e">
        <f>SMALL(AM19:EX19,8)</f>
        <v>#NUM!</v>
      </c>
      <c r="Q19" s="115" t="e">
        <f>SMALL(AM19:EX19,9)</f>
        <v>#NUM!</v>
      </c>
      <c r="R19" s="115" t="e">
        <f>SMALL(AM19:EX19,10)</f>
        <v>#NUM!</v>
      </c>
      <c r="S19" s="115" t="e">
        <f>SMALL(AM19:EX19,11)</f>
        <v>#NUM!</v>
      </c>
      <c r="T19" s="115" t="e">
        <f>SMALL(AM19:EX19,12)</f>
        <v>#NUM!</v>
      </c>
      <c r="U19" s="115" t="e">
        <f>SMALL(AM19:EX19,13)</f>
        <v>#NUM!</v>
      </c>
      <c r="V19" s="115" t="e">
        <f>SMALL(AM19:EX19,14)</f>
        <v>#NUM!</v>
      </c>
      <c r="W19" s="115" t="e">
        <f>SMALL(AM19:EX19,15)</f>
        <v>#NUM!</v>
      </c>
      <c r="X19" s="115" t="e">
        <f>SMALL(AM19:EX19,16)</f>
        <v>#NUM!</v>
      </c>
      <c r="Y19" s="115" t="e">
        <f>SMALL(AM19:EX19,17)</f>
        <v>#NUM!</v>
      </c>
      <c r="Z19" s="115" t="e">
        <f>SMALL(AM19:EX19,18)</f>
        <v>#NUM!</v>
      </c>
      <c r="AA19" s="115" t="e">
        <f>SMALL(AM19:EX19,19)</f>
        <v>#NUM!</v>
      </c>
      <c r="AB19" s="115" t="e">
        <f>SMALL(AM19:EX19,20)</f>
        <v>#NUM!</v>
      </c>
      <c r="AC19" s="115" t="e">
        <f>SMALL(AM19:EX19,21)</f>
        <v>#NUM!</v>
      </c>
      <c r="AD19" s="115" t="e">
        <f>SMALL(AM19:EX19,22)</f>
        <v>#NUM!</v>
      </c>
      <c r="AE19" s="115" t="e">
        <f>SMALL(AM19:EX19,23)</f>
        <v>#NUM!</v>
      </c>
      <c r="AF19" s="115" t="e">
        <f>SMALL(AM19:EX19,24)</f>
        <v>#NUM!</v>
      </c>
      <c r="AG19" s="115" t="e">
        <f>SMALL(AM19:EX19,25)</f>
        <v>#NUM!</v>
      </c>
      <c r="AH19" s="115" t="e">
        <f>SMALL(AM19:EX19,26)</f>
        <v>#NUM!</v>
      </c>
      <c r="AI19" s="115" t="e">
        <f>SMALL(AM19:EX19,27)</f>
        <v>#NUM!</v>
      </c>
      <c r="AJ19" s="115" t="e">
        <f>SMALL(AM19:EX19,28)</f>
        <v>#NUM!</v>
      </c>
      <c r="AK19" s="115" t="e">
        <f>SMALL(AM19:EX19,29)</f>
        <v>#NUM!</v>
      </c>
      <c r="AL19" s="115" t="e">
        <f>SMALL(AM19:EX19,30)</f>
        <v>#NUM!</v>
      </c>
      <c r="AM19" s="12"/>
      <c r="AN19" s="12"/>
      <c r="AO19" s="11"/>
      <c r="AP19" s="11"/>
      <c r="AQ19" s="14"/>
      <c r="AR19" s="14"/>
      <c r="AS19" s="14"/>
      <c r="AT19" s="14"/>
      <c r="AU19" s="12"/>
      <c r="AV19" s="12"/>
      <c r="AW19" s="12"/>
      <c r="AX19" s="12"/>
      <c r="AY19" s="12"/>
      <c r="AZ19" s="12"/>
      <c r="BA19" s="50"/>
      <c r="BB19" s="83"/>
      <c r="BC19" s="87"/>
      <c r="BD19" s="87"/>
      <c r="BE19" s="87"/>
      <c r="BF19" s="87"/>
      <c r="BG19" s="84"/>
      <c r="BH19" s="84"/>
      <c r="BI19" s="84"/>
      <c r="BJ19" s="84"/>
      <c r="BK19" s="84"/>
      <c r="BL19" s="84"/>
      <c r="BM19" s="84"/>
      <c r="BN19" s="84"/>
      <c r="BO19" s="85"/>
      <c r="BP19" s="85"/>
      <c r="BQ19" s="84"/>
      <c r="BR19" s="84"/>
      <c r="BS19" s="85"/>
      <c r="BT19" s="85"/>
      <c r="BU19" s="87"/>
      <c r="BV19" s="87"/>
      <c r="BW19" s="11"/>
      <c r="BX19" s="11"/>
      <c r="BY19" s="12"/>
      <c r="BZ19" s="12"/>
      <c r="CA19" s="12"/>
      <c r="CB19" s="12"/>
      <c r="CC19" s="14"/>
      <c r="CD19" s="14"/>
      <c r="CE19" s="14"/>
      <c r="CF19" s="14"/>
      <c r="CG19" s="23"/>
      <c r="CH19" s="23"/>
      <c r="CI19" s="23"/>
      <c r="CJ19" s="23"/>
      <c r="CK19" s="64"/>
      <c r="CL19" s="64"/>
      <c r="CM19" s="64"/>
      <c r="CN19" s="64"/>
      <c r="CO19" s="66"/>
      <c r="CP19" s="66"/>
      <c r="CQ19" s="66"/>
      <c r="CR19" s="66"/>
      <c r="CS19" s="68"/>
      <c r="CT19" s="68"/>
      <c r="CU19" s="68"/>
      <c r="CV19" s="68"/>
      <c r="CW19" s="73"/>
      <c r="CX19" s="73"/>
      <c r="CY19" s="69"/>
      <c r="CZ19" s="69"/>
      <c r="DA19" s="69"/>
      <c r="DB19" s="69"/>
      <c r="DC19" s="75"/>
      <c r="DD19" s="75"/>
      <c r="DE19" s="75"/>
      <c r="DF19" s="75"/>
      <c r="DG19" s="88"/>
      <c r="DH19" s="88"/>
      <c r="DI19" s="88"/>
      <c r="DJ19" s="62"/>
      <c r="DK19" s="62"/>
      <c r="DL19" s="62"/>
      <c r="DM19" s="62"/>
      <c r="DN19" s="61"/>
      <c r="DO19" s="61"/>
      <c r="DP19" s="61"/>
      <c r="DQ19" s="56"/>
      <c r="DR19" s="56"/>
      <c r="DS19" s="56"/>
      <c r="DT19" s="56"/>
      <c r="DU19" s="59"/>
      <c r="DV19" s="59"/>
      <c r="DW19" s="59"/>
      <c r="DX19" s="59"/>
      <c r="DY19" s="57"/>
      <c r="DZ19" s="57"/>
      <c r="EA19" s="57"/>
      <c r="EB19" s="41"/>
      <c r="EC19" s="41"/>
      <c r="ED19" s="41"/>
      <c r="EE19" s="41"/>
      <c r="EF19" s="53"/>
      <c r="EG19" s="53"/>
      <c r="EH19" s="53"/>
      <c r="EI19" s="53"/>
      <c r="EJ19" s="53"/>
      <c r="EK19" s="89"/>
      <c r="EL19" s="89"/>
      <c r="EM19" s="89"/>
      <c r="EN19" s="89"/>
      <c r="EO19" s="92"/>
      <c r="EP19" s="92"/>
      <c r="EQ19" s="92"/>
      <c r="ER19" s="92"/>
      <c r="ES19" s="93">
        <v>3.3</v>
      </c>
      <c r="ET19" s="93">
        <v>7.3</v>
      </c>
      <c r="EU19" s="93">
        <v>-2.7</v>
      </c>
      <c r="EV19" s="93">
        <v>7.3</v>
      </c>
      <c r="EW19" s="93"/>
      <c r="EX19" s="93"/>
    </row>
    <row r="20" spans="1:154" ht="12.75">
      <c r="A20" s="8">
        <v>15</v>
      </c>
      <c r="B20" s="78" t="s">
        <v>62</v>
      </c>
      <c r="C20" s="79" t="s">
        <v>63</v>
      </c>
      <c r="D20" s="29" t="s">
        <v>102</v>
      </c>
      <c r="E20" s="9" t="s">
        <v>19</v>
      </c>
      <c r="F20" s="20">
        <f>COUNT(AM20:EX20)</f>
        <v>4</v>
      </c>
      <c r="G20" s="13">
        <f>AVERAGE(I20:J20)</f>
        <v>4.3</v>
      </c>
      <c r="H20" s="39" t="str">
        <f>IF(F20&lt;12,"Nee","Ja")</f>
        <v>Nee</v>
      </c>
      <c r="I20" s="115">
        <f>SMALL(AM20:EX20,1)</f>
        <v>3.3</v>
      </c>
      <c r="J20" s="115">
        <f>SMALL(AM20:EX20,2)</f>
        <v>5.3</v>
      </c>
      <c r="K20" s="115">
        <f>SMALL(AM20:EX20,3)</f>
        <v>6.3</v>
      </c>
      <c r="L20" s="115">
        <f>SMALL(AM20:EX20,4)</f>
        <v>12.3</v>
      </c>
      <c r="M20" s="115" t="e">
        <f>SMALL(AM20:EX20,5)</f>
        <v>#NUM!</v>
      </c>
      <c r="N20" s="115" t="e">
        <f>SMALL(AM20:EX20,6)</f>
        <v>#NUM!</v>
      </c>
      <c r="O20" s="115" t="e">
        <f>SMALL(AM20:EX20,7)</f>
        <v>#NUM!</v>
      </c>
      <c r="P20" s="115" t="e">
        <f>SMALL(AM20:EX20,8)</f>
        <v>#NUM!</v>
      </c>
      <c r="Q20" s="115" t="e">
        <f>SMALL(AM20:EX20,9)</f>
        <v>#NUM!</v>
      </c>
      <c r="R20" s="115" t="e">
        <f>SMALL(AM20:EX20,10)</f>
        <v>#NUM!</v>
      </c>
      <c r="S20" s="115" t="e">
        <f>SMALL(AM20:EX20,11)</f>
        <v>#NUM!</v>
      </c>
      <c r="T20" s="115" t="e">
        <f>SMALL(AM20:EX20,12)</f>
        <v>#NUM!</v>
      </c>
      <c r="U20" s="115" t="e">
        <f>SMALL(AM20:EX20,13)</f>
        <v>#NUM!</v>
      </c>
      <c r="V20" s="115" t="e">
        <f>SMALL(AM20:EX20,14)</f>
        <v>#NUM!</v>
      </c>
      <c r="W20" s="115" t="e">
        <f>SMALL(AM20:EX20,15)</f>
        <v>#NUM!</v>
      </c>
      <c r="X20" s="115" t="e">
        <f>SMALL(AM20:EX20,16)</f>
        <v>#NUM!</v>
      </c>
      <c r="Y20" s="115" t="e">
        <f>SMALL(AM20:EX20,17)</f>
        <v>#NUM!</v>
      </c>
      <c r="Z20" s="115" t="e">
        <f>SMALL(AM20:EX20,18)</f>
        <v>#NUM!</v>
      </c>
      <c r="AA20" s="115" t="e">
        <f>SMALL(AM20:EX20,19)</f>
        <v>#NUM!</v>
      </c>
      <c r="AB20" s="115" t="e">
        <f>SMALL(AM20:EX20,20)</f>
        <v>#NUM!</v>
      </c>
      <c r="AC20" s="115" t="e">
        <f>SMALL(AM20:EX20,21)</f>
        <v>#NUM!</v>
      </c>
      <c r="AD20" s="115" t="e">
        <f>SMALL(AM20:EX20,22)</f>
        <v>#NUM!</v>
      </c>
      <c r="AE20" s="115" t="e">
        <f>SMALL(AM20:EX20,23)</f>
        <v>#NUM!</v>
      </c>
      <c r="AF20" s="115" t="e">
        <f>SMALL(AM20:EX20,24)</f>
        <v>#NUM!</v>
      </c>
      <c r="AG20" s="115" t="e">
        <f>SMALL(AM20:EX20,25)</f>
        <v>#NUM!</v>
      </c>
      <c r="AH20" s="115" t="e">
        <f>SMALL(AM20:EX20,26)</f>
        <v>#NUM!</v>
      </c>
      <c r="AI20" s="115" t="e">
        <f>SMALL(AM20:EX20,27)</f>
        <v>#NUM!</v>
      </c>
      <c r="AJ20" s="115" t="e">
        <f>SMALL(AM20:EX20,28)</f>
        <v>#NUM!</v>
      </c>
      <c r="AK20" s="115" t="e">
        <f>SMALL(AM20:EX20,29)</f>
        <v>#NUM!</v>
      </c>
      <c r="AL20" s="115" t="e">
        <f>SMALL(AM20:EX20,30)</f>
        <v>#NUM!</v>
      </c>
      <c r="AM20" s="12"/>
      <c r="AN20" s="12"/>
      <c r="AO20" s="11"/>
      <c r="AP20" s="11"/>
      <c r="AQ20" s="14"/>
      <c r="AR20" s="14"/>
      <c r="AS20" s="14"/>
      <c r="AT20" s="14"/>
      <c r="AU20" s="12"/>
      <c r="AV20" s="12"/>
      <c r="AW20" s="12"/>
      <c r="AX20" s="12"/>
      <c r="AY20" s="12"/>
      <c r="AZ20" s="12"/>
      <c r="BA20" s="51"/>
      <c r="BB20" s="86"/>
      <c r="BC20" s="87"/>
      <c r="BD20" s="87"/>
      <c r="BE20" s="84"/>
      <c r="BF20" s="84"/>
      <c r="BG20" s="84"/>
      <c r="BH20" s="84"/>
      <c r="BI20" s="84">
        <v>3.3</v>
      </c>
      <c r="BJ20" s="84">
        <v>12.3</v>
      </c>
      <c r="BK20" s="84"/>
      <c r="BL20" s="84"/>
      <c r="BM20" s="84"/>
      <c r="BN20" s="84"/>
      <c r="BO20" s="87"/>
      <c r="BP20" s="87"/>
      <c r="BQ20" s="84"/>
      <c r="BR20" s="84"/>
      <c r="BS20" s="85"/>
      <c r="BT20" s="85"/>
      <c r="BU20" s="84"/>
      <c r="BV20" s="84"/>
      <c r="BW20" s="11"/>
      <c r="BX20" s="11"/>
      <c r="BY20" s="11"/>
      <c r="BZ20" s="11"/>
      <c r="CA20" s="11"/>
      <c r="CB20" s="11"/>
      <c r="CC20" s="14"/>
      <c r="CD20" s="14"/>
      <c r="CE20" s="14"/>
      <c r="CF20" s="14"/>
      <c r="CG20" s="21"/>
      <c r="CH20" s="21"/>
      <c r="CI20" s="21"/>
      <c r="CJ20" s="21"/>
      <c r="CK20" s="64"/>
      <c r="CL20" s="64"/>
      <c r="CM20" s="64"/>
      <c r="CN20" s="64"/>
      <c r="CO20" s="66"/>
      <c r="CP20" s="66"/>
      <c r="CQ20" s="66"/>
      <c r="CR20" s="66"/>
      <c r="CS20" s="68"/>
      <c r="CT20" s="68"/>
      <c r="CU20" s="68"/>
      <c r="CV20" s="68"/>
      <c r="CW20" s="73"/>
      <c r="CX20" s="73"/>
      <c r="CY20" s="69"/>
      <c r="CZ20" s="69"/>
      <c r="DA20" s="69"/>
      <c r="DB20" s="69"/>
      <c r="DC20" s="75"/>
      <c r="DD20" s="75"/>
      <c r="DE20" s="75"/>
      <c r="DF20" s="75"/>
      <c r="DG20" s="88"/>
      <c r="DH20" s="88"/>
      <c r="DI20" s="88"/>
      <c r="DJ20" s="62"/>
      <c r="DK20" s="62"/>
      <c r="DL20" s="62"/>
      <c r="DM20" s="62"/>
      <c r="DN20" s="61"/>
      <c r="DO20" s="61"/>
      <c r="DP20" s="61"/>
      <c r="DQ20" s="56"/>
      <c r="DR20" s="56"/>
      <c r="DS20" s="56"/>
      <c r="DT20" s="56"/>
      <c r="DU20" s="59"/>
      <c r="DV20" s="59"/>
      <c r="DW20" s="59"/>
      <c r="DX20" s="59"/>
      <c r="DY20" s="57"/>
      <c r="DZ20" s="57"/>
      <c r="EA20" s="57"/>
      <c r="EB20" s="41"/>
      <c r="EC20" s="41"/>
      <c r="ED20" s="41"/>
      <c r="EE20" s="41"/>
      <c r="EF20" s="53"/>
      <c r="EG20" s="53"/>
      <c r="EH20" s="53"/>
      <c r="EI20" s="53"/>
      <c r="EJ20" s="53"/>
      <c r="EK20" s="89"/>
      <c r="EL20" s="89"/>
      <c r="EM20" s="89"/>
      <c r="EN20" s="89"/>
      <c r="EO20" s="92"/>
      <c r="EP20" s="92"/>
      <c r="EQ20" s="92"/>
      <c r="ER20" s="92"/>
      <c r="ES20" s="93">
        <v>5.3</v>
      </c>
      <c r="ET20" s="93">
        <v>6.3</v>
      </c>
      <c r="EU20" s="93"/>
      <c r="EV20" s="93"/>
      <c r="EW20" s="93"/>
      <c r="EX20" s="93"/>
    </row>
    <row r="21" spans="1:154" ht="12.75">
      <c r="A21" s="8">
        <v>16</v>
      </c>
      <c r="B21" s="78" t="s">
        <v>92</v>
      </c>
      <c r="C21" s="79" t="s">
        <v>112</v>
      </c>
      <c r="D21" s="29" t="s">
        <v>113</v>
      </c>
      <c r="E21" s="9" t="s">
        <v>106</v>
      </c>
      <c r="F21" s="20">
        <f>COUNT(AM21:EX21)</f>
        <v>8</v>
      </c>
      <c r="G21" s="13">
        <f>AVERAGE(I21:L21)</f>
        <v>4.95</v>
      </c>
      <c r="H21" s="39" t="str">
        <f>IF(F21&lt;12,"Nee","Ja")</f>
        <v>Nee</v>
      </c>
      <c r="I21" s="115">
        <f>SMALL(AM21:EX21,1)</f>
        <v>3.3</v>
      </c>
      <c r="J21" s="115">
        <f>SMALL(AM21:EX21,2)</f>
        <v>4.1</v>
      </c>
      <c r="K21" s="115">
        <f>SMALL(AM21:EX21,3)</f>
        <v>6.1</v>
      </c>
      <c r="L21" s="115">
        <f>SMALL(AM21:EX21,4)</f>
        <v>6.3</v>
      </c>
      <c r="M21" s="115">
        <f>SMALL(AM21:EX21,5)</f>
        <v>6.3</v>
      </c>
      <c r="N21" s="115">
        <f>SMALL(AM21:EX21,6)</f>
        <v>6.3</v>
      </c>
      <c r="O21" s="115">
        <f>SMALL(AM21:EX21,7)</f>
        <v>6.7</v>
      </c>
      <c r="P21" s="115">
        <f>SMALL(AM21:EX21,8)</f>
        <v>6.7</v>
      </c>
      <c r="Q21" s="115" t="e">
        <f>SMALL(AM21:EX21,9)</f>
        <v>#NUM!</v>
      </c>
      <c r="R21" s="115" t="e">
        <f>SMALL(AM21:EX21,10)</f>
        <v>#NUM!</v>
      </c>
      <c r="S21" s="115" t="e">
        <f>SMALL(AM21:EX21,11)</f>
        <v>#NUM!</v>
      </c>
      <c r="T21" s="115" t="e">
        <f>SMALL(AM21:EX21,12)</f>
        <v>#NUM!</v>
      </c>
      <c r="U21" s="115" t="e">
        <f>SMALL(AM21:EX21,13)</f>
        <v>#NUM!</v>
      </c>
      <c r="V21" s="115" t="e">
        <f>SMALL(AM21:EX21,14)</f>
        <v>#NUM!</v>
      </c>
      <c r="W21" s="115" t="e">
        <f>SMALL(AM21:EX21,15)</f>
        <v>#NUM!</v>
      </c>
      <c r="X21" s="115" t="e">
        <f>SMALL(AM21:EX21,16)</f>
        <v>#NUM!</v>
      </c>
      <c r="Y21" s="115" t="e">
        <f>SMALL(AM21:EX21,17)</f>
        <v>#NUM!</v>
      </c>
      <c r="Z21" s="115" t="e">
        <f>SMALL(AM21:EX21,18)</f>
        <v>#NUM!</v>
      </c>
      <c r="AA21" s="115" t="e">
        <f>SMALL(AM21:EX21,19)</f>
        <v>#NUM!</v>
      </c>
      <c r="AB21" s="115" t="e">
        <f>SMALL(AM21:EX21,20)</f>
        <v>#NUM!</v>
      </c>
      <c r="AC21" s="115" t="e">
        <f>SMALL(AM21:EX21,21)</f>
        <v>#NUM!</v>
      </c>
      <c r="AD21" s="115" t="e">
        <f>SMALL(AM21:EX21,22)</f>
        <v>#NUM!</v>
      </c>
      <c r="AE21" s="115" t="e">
        <f>SMALL(AM21:EX21,23)</f>
        <v>#NUM!</v>
      </c>
      <c r="AF21" s="115" t="e">
        <f>SMALL(AM21:EX21,24)</f>
        <v>#NUM!</v>
      </c>
      <c r="AG21" s="115" t="e">
        <f>SMALL(AM21:EX21,25)</f>
        <v>#NUM!</v>
      </c>
      <c r="AH21" s="115" t="e">
        <f>SMALL(AM21:EX21,26)</f>
        <v>#NUM!</v>
      </c>
      <c r="AI21" s="115" t="e">
        <f>SMALL(AM21:EX21,27)</f>
        <v>#NUM!</v>
      </c>
      <c r="AJ21" s="115" t="e">
        <f>SMALL(AM21:EX21,28)</f>
        <v>#NUM!</v>
      </c>
      <c r="AK21" s="115" t="e">
        <f>SMALL(AM21:EX21,29)</f>
        <v>#NUM!</v>
      </c>
      <c r="AL21" s="115" t="e">
        <f>SMALL(AM21:EX21,30)</f>
        <v>#NUM!</v>
      </c>
      <c r="AM21" s="12"/>
      <c r="AN21" s="12"/>
      <c r="AO21" s="11"/>
      <c r="AP21" s="11"/>
      <c r="AQ21" s="14"/>
      <c r="AR21" s="14"/>
      <c r="AS21" s="14"/>
      <c r="AT21" s="14"/>
      <c r="AU21" s="12"/>
      <c r="AV21" s="12"/>
      <c r="AW21" s="12"/>
      <c r="AX21" s="12"/>
      <c r="AY21" s="12"/>
      <c r="AZ21" s="12"/>
      <c r="BA21" s="51"/>
      <c r="BB21" s="86"/>
      <c r="BC21" s="87">
        <v>4.1</v>
      </c>
      <c r="BD21" s="87">
        <v>6.1</v>
      </c>
      <c r="BE21" s="84"/>
      <c r="BF21" s="84"/>
      <c r="BG21" s="84">
        <v>3.3</v>
      </c>
      <c r="BH21" s="84">
        <v>6.3</v>
      </c>
      <c r="BI21" s="84">
        <v>6.3</v>
      </c>
      <c r="BJ21" s="84">
        <v>6.3</v>
      </c>
      <c r="BK21" s="84">
        <v>6.7</v>
      </c>
      <c r="BL21" s="84">
        <v>6.7</v>
      </c>
      <c r="BM21" s="84"/>
      <c r="BN21" s="84"/>
      <c r="BO21" s="87"/>
      <c r="BP21" s="87"/>
      <c r="BQ21" s="84"/>
      <c r="BR21" s="84"/>
      <c r="BS21" s="85"/>
      <c r="BT21" s="85"/>
      <c r="BU21" s="84"/>
      <c r="BV21" s="84"/>
      <c r="BW21" s="11"/>
      <c r="BX21" s="11"/>
      <c r="BY21" s="11"/>
      <c r="BZ21" s="11"/>
      <c r="CA21" s="11"/>
      <c r="CB21" s="11"/>
      <c r="CC21" s="14"/>
      <c r="CD21" s="14"/>
      <c r="CE21" s="14"/>
      <c r="CF21" s="14"/>
      <c r="CG21" s="21"/>
      <c r="CH21" s="21"/>
      <c r="CI21" s="21"/>
      <c r="CJ21" s="21"/>
      <c r="CK21" s="64"/>
      <c r="CL21" s="64"/>
      <c r="CM21" s="64"/>
      <c r="CN21" s="64"/>
      <c r="CO21" s="66"/>
      <c r="CP21" s="66"/>
      <c r="CQ21" s="66"/>
      <c r="CR21" s="66"/>
      <c r="CS21" s="68"/>
      <c r="CT21" s="68"/>
      <c r="CU21" s="68"/>
      <c r="CV21" s="68"/>
      <c r="CW21" s="73"/>
      <c r="CX21" s="73"/>
      <c r="CY21" s="69"/>
      <c r="CZ21" s="69"/>
      <c r="DA21" s="69"/>
      <c r="DB21" s="69"/>
      <c r="DC21" s="75"/>
      <c r="DD21" s="75"/>
      <c r="DE21" s="75"/>
      <c r="DF21" s="75"/>
      <c r="DG21" s="88"/>
      <c r="DH21" s="88"/>
      <c r="DI21" s="88"/>
      <c r="DJ21" s="62"/>
      <c r="DK21" s="62"/>
      <c r="DL21" s="62"/>
      <c r="DM21" s="62"/>
      <c r="DN21" s="61"/>
      <c r="DO21" s="61"/>
      <c r="DP21" s="61"/>
      <c r="DQ21" s="56"/>
      <c r="DR21" s="56"/>
      <c r="DS21" s="56"/>
      <c r="DT21" s="56"/>
      <c r="DU21" s="59"/>
      <c r="DV21" s="59"/>
      <c r="DW21" s="59"/>
      <c r="DX21" s="59"/>
      <c r="DY21" s="57"/>
      <c r="DZ21" s="57"/>
      <c r="EA21" s="57"/>
      <c r="EB21" s="41"/>
      <c r="EC21" s="41"/>
      <c r="ED21" s="41"/>
      <c r="EE21" s="41"/>
      <c r="EF21" s="53"/>
      <c r="EG21" s="53"/>
      <c r="EH21" s="53"/>
      <c r="EI21" s="53"/>
      <c r="EJ21" s="53"/>
      <c r="EK21" s="89"/>
      <c r="EL21" s="89"/>
      <c r="EM21" s="89"/>
      <c r="EN21" s="89"/>
      <c r="EO21" s="92"/>
      <c r="EP21" s="92"/>
      <c r="EQ21" s="92"/>
      <c r="ER21" s="92"/>
      <c r="ES21" s="93"/>
      <c r="ET21" s="93"/>
      <c r="EU21" s="93"/>
      <c r="EV21" s="93"/>
      <c r="EW21" s="93"/>
      <c r="EX21" s="93"/>
    </row>
    <row r="22" spans="1:154" ht="12.75">
      <c r="A22" s="8">
        <v>17</v>
      </c>
      <c r="B22" s="78" t="s">
        <v>148</v>
      </c>
      <c r="C22" s="79" t="s">
        <v>149</v>
      </c>
      <c r="D22" s="29" t="s">
        <v>150</v>
      </c>
      <c r="E22" s="9" t="s">
        <v>17</v>
      </c>
      <c r="F22" s="20">
        <f>COUNT(AM22:EX22)</f>
        <v>6</v>
      </c>
      <c r="G22" s="13">
        <f>AVERAGE(I22:L22)</f>
        <v>5.3</v>
      </c>
      <c r="H22" s="39" t="str">
        <f>IF(F22&lt;12,"Nee","Ja")</f>
        <v>Nee</v>
      </c>
      <c r="I22" s="115">
        <f>SMALL(AM22:EX22,1)</f>
        <v>5.3</v>
      </c>
      <c r="J22" s="115">
        <f>SMALL(AM22:EX22,2)</f>
        <v>5.3</v>
      </c>
      <c r="K22" s="115">
        <f>SMALL(AM22:EX22,3)</f>
        <v>5.3</v>
      </c>
      <c r="L22" s="115">
        <f>SMALL(AM22:EX22,4)</f>
        <v>5.3</v>
      </c>
      <c r="M22" s="115">
        <f>SMALL(AM22:EX22,5)</f>
        <v>6.1</v>
      </c>
      <c r="N22" s="115">
        <f>SMALL(AM22:EX22,6)</f>
        <v>7.1</v>
      </c>
      <c r="O22" s="115" t="e">
        <f>SMALL(AM22:EX22,7)</f>
        <v>#NUM!</v>
      </c>
      <c r="P22" s="115" t="e">
        <f>SMALL(AM22:EX22,8)</f>
        <v>#NUM!</v>
      </c>
      <c r="Q22" s="115" t="e">
        <f>SMALL(AM22:EX22,9)</f>
        <v>#NUM!</v>
      </c>
      <c r="R22" s="115" t="e">
        <f>SMALL(AM22:EX22,10)</f>
        <v>#NUM!</v>
      </c>
      <c r="S22" s="115" t="e">
        <f>SMALL(AM22:EX22,11)</f>
        <v>#NUM!</v>
      </c>
      <c r="T22" s="115" t="e">
        <f>SMALL(AM22:EX22,12)</f>
        <v>#NUM!</v>
      </c>
      <c r="U22" s="115" t="e">
        <f>SMALL(AM22:EX22,13)</f>
        <v>#NUM!</v>
      </c>
      <c r="V22" s="115" t="e">
        <f>SMALL(AM22:EX22,14)</f>
        <v>#NUM!</v>
      </c>
      <c r="W22" s="115" t="e">
        <f>SMALL(AM22:EX22,15)</f>
        <v>#NUM!</v>
      </c>
      <c r="X22" s="115" t="e">
        <f>SMALL(AM22:EX22,16)</f>
        <v>#NUM!</v>
      </c>
      <c r="Y22" s="115" t="e">
        <f>SMALL(AM22:EX22,17)</f>
        <v>#NUM!</v>
      </c>
      <c r="Z22" s="115" t="e">
        <f>SMALL(AM22:EX22,18)</f>
        <v>#NUM!</v>
      </c>
      <c r="AA22" s="115" t="e">
        <f>SMALL(AM22:EX22,19)</f>
        <v>#NUM!</v>
      </c>
      <c r="AB22" s="115" t="e">
        <f>SMALL(AM22:EX22,20)</f>
        <v>#NUM!</v>
      </c>
      <c r="AC22" s="115" t="e">
        <f>SMALL(AM22:EX22,21)</f>
        <v>#NUM!</v>
      </c>
      <c r="AD22" s="115" t="e">
        <f>SMALL(AM22:EX22,22)</f>
        <v>#NUM!</v>
      </c>
      <c r="AE22" s="115" t="e">
        <f>SMALL(AM22:EX22,23)</f>
        <v>#NUM!</v>
      </c>
      <c r="AF22" s="115" t="e">
        <f>SMALL(AM22:EX22,24)</f>
        <v>#NUM!</v>
      </c>
      <c r="AG22" s="115" t="e">
        <f>SMALL(AM22:EX22,25)</f>
        <v>#NUM!</v>
      </c>
      <c r="AH22" s="115" t="e">
        <f>SMALL(AM22:EX22,26)</f>
        <v>#NUM!</v>
      </c>
      <c r="AI22" s="115" t="e">
        <f>SMALL(AM22:EX22,27)</f>
        <v>#NUM!</v>
      </c>
      <c r="AJ22" s="115" t="e">
        <f>SMALL(AM22:EX22,28)</f>
        <v>#NUM!</v>
      </c>
      <c r="AK22" s="115" t="e">
        <f>SMALL(AM22:EX22,29)</f>
        <v>#NUM!</v>
      </c>
      <c r="AL22" s="115" t="e">
        <f>SMALL(AM22:EX22,30)</f>
        <v>#NUM!</v>
      </c>
      <c r="AM22" s="12"/>
      <c r="AN22" s="12"/>
      <c r="AO22" s="11"/>
      <c r="AP22" s="11"/>
      <c r="AQ22" s="14"/>
      <c r="AR22" s="14"/>
      <c r="AS22" s="14"/>
      <c r="AT22" s="14"/>
      <c r="AU22" s="12"/>
      <c r="AV22" s="12"/>
      <c r="AW22" s="12"/>
      <c r="AX22" s="12"/>
      <c r="AY22" s="12"/>
      <c r="AZ22" s="12"/>
      <c r="BA22" s="51"/>
      <c r="BB22" s="86"/>
      <c r="BC22" s="87">
        <v>7.1</v>
      </c>
      <c r="BD22" s="87">
        <v>6.1</v>
      </c>
      <c r="BE22" s="87"/>
      <c r="BF22" s="87"/>
      <c r="BG22" s="84">
        <v>5.3</v>
      </c>
      <c r="BH22" s="84">
        <v>5.3</v>
      </c>
      <c r="BI22" s="84">
        <v>5.3</v>
      </c>
      <c r="BJ22" s="84">
        <v>5.3</v>
      </c>
      <c r="BK22" s="84"/>
      <c r="BL22" s="84"/>
      <c r="BM22" s="84"/>
      <c r="BN22" s="84"/>
      <c r="BO22" s="87"/>
      <c r="BP22" s="87"/>
      <c r="BQ22" s="84"/>
      <c r="BR22" s="84"/>
      <c r="BS22" s="85"/>
      <c r="BT22" s="85"/>
      <c r="BU22" s="84"/>
      <c r="BV22" s="84"/>
      <c r="BW22" s="11"/>
      <c r="BX22" s="11"/>
      <c r="BY22" s="11"/>
      <c r="BZ22" s="11"/>
      <c r="CA22" s="11"/>
      <c r="CB22" s="11"/>
      <c r="CC22" s="14"/>
      <c r="CD22" s="14"/>
      <c r="CE22" s="14"/>
      <c r="CF22" s="14"/>
      <c r="CG22" s="21"/>
      <c r="CH22" s="21"/>
      <c r="CI22" s="21"/>
      <c r="CJ22" s="21"/>
      <c r="CK22" s="64"/>
      <c r="CL22" s="64"/>
      <c r="CM22" s="64"/>
      <c r="CN22" s="64"/>
      <c r="CO22" s="66"/>
      <c r="CP22" s="66"/>
      <c r="CQ22" s="66"/>
      <c r="CR22" s="66"/>
      <c r="CS22" s="68"/>
      <c r="CT22" s="68"/>
      <c r="CU22" s="68"/>
      <c r="CV22" s="68"/>
      <c r="CW22" s="73"/>
      <c r="CX22" s="73"/>
      <c r="CY22" s="69"/>
      <c r="CZ22" s="69"/>
      <c r="DA22" s="69"/>
      <c r="DB22" s="69"/>
      <c r="DC22" s="75"/>
      <c r="DD22" s="75"/>
      <c r="DE22" s="75"/>
      <c r="DF22" s="75"/>
      <c r="DG22" s="88"/>
      <c r="DH22" s="88"/>
      <c r="DI22" s="88"/>
      <c r="DJ22" s="62"/>
      <c r="DK22" s="62"/>
      <c r="DL22" s="62"/>
      <c r="DM22" s="62"/>
      <c r="DN22" s="61"/>
      <c r="DO22" s="61"/>
      <c r="DP22" s="61"/>
      <c r="DQ22" s="56"/>
      <c r="DR22" s="56"/>
      <c r="DS22" s="56"/>
      <c r="DT22" s="56"/>
      <c r="DU22" s="59"/>
      <c r="DV22" s="59"/>
      <c r="DW22" s="59"/>
      <c r="DX22" s="59"/>
      <c r="DY22" s="57"/>
      <c r="DZ22" s="57"/>
      <c r="EA22" s="57"/>
      <c r="EB22" s="41"/>
      <c r="EC22" s="41"/>
      <c r="ED22" s="41"/>
      <c r="EE22" s="41"/>
      <c r="EF22" s="53"/>
      <c r="EG22" s="53"/>
      <c r="EH22" s="53"/>
      <c r="EI22" s="53"/>
      <c r="EJ22" s="53"/>
      <c r="EK22" s="89"/>
      <c r="EL22" s="89"/>
      <c r="EM22" s="89"/>
      <c r="EN22" s="89"/>
      <c r="EO22" s="92"/>
      <c r="EP22" s="92"/>
      <c r="EQ22" s="92"/>
      <c r="ER22" s="92"/>
      <c r="ES22" s="93"/>
      <c r="ET22" s="93"/>
      <c r="EU22" s="93"/>
      <c r="EV22" s="93"/>
      <c r="EW22" s="93"/>
      <c r="EX22" s="93"/>
    </row>
    <row r="23" spans="1:154" ht="12.75">
      <c r="A23" s="8">
        <v>18</v>
      </c>
      <c r="B23" s="78" t="s">
        <v>136</v>
      </c>
      <c r="C23" s="79" t="s">
        <v>137</v>
      </c>
      <c r="D23" s="29" t="s">
        <v>138</v>
      </c>
      <c r="E23" s="9" t="s">
        <v>139</v>
      </c>
      <c r="F23" s="20">
        <f>COUNT(AM23:EX23)</f>
        <v>4</v>
      </c>
      <c r="G23" s="13">
        <f>AVERAGE(I23:L23)</f>
        <v>9.7</v>
      </c>
      <c r="H23" s="39" t="str">
        <f>IF(F23&lt;12,"Nee","Ja")</f>
        <v>Nee</v>
      </c>
      <c r="I23" s="115">
        <f>SMALL(AM23:EX23,1)</f>
        <v>4.3</v>
      </c>
      <c r="J23" s="115">
        <f>SMALL(AM23:EX23,2)</f>
        <v>11.1</v>
      </c>
      <c r="K23" s="115">
        <f>SMALL(AM23:EX23,3)</f>
        <v>11.1</v>
      </c>
      <c r="L23" s="115">
        <f>SMALL(AM23:EX23,4)</f>
        <v>12.3</v>
      </c>
      <c r="M23" s="115" t="e">
        <f>SMALL(AM23:EX23,5)</f>
        <v>#NUM!</v>
      </c>
      <c r="N23" s="115" t="e">
        <f>SMALL(AM23:EX23,6)</f>
        <v>#NUM!</v>
      </c>
      <c r="O23" s="115" t="e">
        <f>SMALL(AM23:EX23,7)</f>
        <v>#NUM!</v>
      </c>
      <c r="P23" s="115" t="e">
        <f>SMALL(AM23:EX23,8)</f>
        <v>#NUM!</v>
      </c>
      <c r="Q23" s="115" t="e">
        <f>SMALL(AM23:EX23,9)</f>
        <v>#NUM!</v>
      </c>
      <c r="R23" s="115" t="e">
        <f>SMALL(AM23:EX23,10)</f>
        <v>#NUM!</v>
      </c>
      <c r="S23" s="115" t="e">
        <f>SMALL(AM23:EX23,11)</f>
        <v>#NUM!</v>
      </c>
      <c r="T23" s="115" t="e">
        <f>SMALL(AM23:EX23,12)</f>
        <v>#NUM!</v>
      </c>
      <c r="U23" s="115" t="e">
        <f>SMALL(AM23:EX23,13)</f>
        <v>#NUM!</v>
      </c>
      <c r="V23" s="115" t="e">
        <f>SMALL(AM23:EX23,14)</f>
        <v>#NUM!</v>
      </c>
      <c r="W23" s="115" t="e">
        <f>SMALL(AM23:EX23,15)</f>
        <v>#NUM!</v>
      </c>
      <c r="X23" s="115" t="e">
        <f>SMALL(AM23:EX23,16)</f>
        <v>#NUM!</v>
      </c>
      <c r="Y23" s="115" t="e">
        <f>SMALL(AM23:EX23,17)</f>
        <v>#NUM!</v>
      </c>
      <c r="Z23" s="115" t="e">
        <f>SMALL(AM23:EX23,18)</f>
        <v>#NUM!</v>
      </c>
      <c r="AA23" s="115" t="e">
        <f>SMALL(AM23:EX23,19)</f>
        <v>#NUM!</v>
      </c>
      <c r="AB23" s="115" t="e">
        <f>SMALL(AM23:EX23,20)</f>
        <v>#NUM!</v>
      </c>
      <c r="AC23" s="115" t="e">
        <f>SMALL(AM23:EX23,21)</f>
        <v>#NUM!</v>
      </c>
      <c r="AD23" s="115" t="e">
        <f>SMALL(AM23:EX23,22)</f>
        <v>#NUM!</v>
      </c>
      <c r="AE23" s="115" t="e">
        <f>SMALL(AM23:EX23,23)</f>
        <v>#NUM!</v>
      </c>
      <c r="AF23" s="115" t="e">
        <f>SMALL(AM23:EX23,24)</f>
        <v>#NUM!</v>
      </c>
      <c r="AG23" s="115" t="e">
        <f>SMALL(AM23:EX23,25)</f>
        <v>#NUM!</v>
      </c>
      <c r="AH23" s="115" t="e">
        <f>SMALL(AM23:EX23,26)</f>
        <v>#NUM!</v>
      </c>
      <c r="AI23" s="115" t="e">
        <f>SMALL(AM23:EX23,27)</f>
        <v>#NUM!</v>
      </c>
      <c r="AJ23" s="115" t="e">
        <f>SMALL(AM23:EX23,28)</f>
        <v>#NUM!</v>
      </c>
      <c r="AK23" s="115" t="e">
        <f>SMALL(AM23:EX23,29)</f>
        <v>#NUM!</v>
      </c>
      <c r="AL23" s="115" t="e">
        <f>SMALL(AM23:EX23,30)</f>
        <v>#NUM!</v>
      </c>
      <c r="AM23" s="12"/>
      <c r="AN23" s="12"/>
      <c r="AO23" s="11"/>
      <c r="AP23" s="11"/>
      <c r="AQ23" s="14"/>
      <c r="AR23" s="14"/>
      <c r="AS23" s="14"/>
      <c r="AT23" s="14"/>
      <c r="AU23" s="12"/>
      <c r="AV23" s="12"/>
      <c r="AW23" s="12"/>
      <c r="AX23" s="12"/>
      <c r="AY23" s="12"/>
      <c r="AZ23" s="12"/>
      <c r="BA23" s="51"/>
      <c r="BB23" s="86"/>
      <c r="BC23" s="87">
        <v>11.1</v>
      </c>
      <c r="BD23" s="87">
        <v>11.1</v>
      </c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7"/>
      <c r="BP23" s="87"/>
      <c r="BQ23" s="84"/>
      <c r="BR23" s="84"/>
      <c r="BS23" s="85"/>
      <c r="BT23" s="85"/>
      <c r="BU23" s="84"/>
      <c r="BV23" s="84"/>
      <c r="BW23" s="11"/>
      <c r="BX23" s="11"/>
      <c r="BY23" s="11"/>
      <c r="BZ23" s="11"/>
      <c r="CA23" s="11"/>
      <c r="CB23" s="11"/>
      <c r="CC23" s="14"/>
      <c r="CD23" s="14"/>
      <c r="CE23" s="14"/>
      <c r="CF23" s="14"/>
      <c r="CG23" s="21"/>
      <c r="CH23" s="21"/>
      <c r="CI23" s="21"/>
      <c r="CJ23" s="21"/>
      <c r="CK23" s="64"/>
      <c r="CL23" s="64"/>
      <c r="CM23" s="64"/>
      <c r="CN23" s="64"/>
      <c r="CO23" s="66"/>
      <c r="CP23" s="66"/>
      <c r="CQ23" s="66"/>
      <c r="CR23" s="66"/>
      <c r="CS23" s="68"/>
      <c r="CT23" s="68"/>
      <c r="CU23" s="68"/>
      <c r="CV23" s="68"/>
      <c r="CW23" s="73"/>
      <c r="CX23" s="73"/>
      <c r="CY23" s="69"/>
      <c r="CZ23" s="69"/>
      <c r="DA23" s="69"/>
      <c r="DB23" s="69"/>
      <c r="DC23" s="75"/>
      <c r="DD23" s="75"/>
      <c r="DE23" s="75"/>
      <c r="DF23" s="75"/>
      <c r="DG23" s="88"/>
      <c r="DH23" s="88"/>
      <c r="DI23" s="88"/>
      <c r="DJ23" s="62"/>
      <c r="DK23" s="62"/>
      <c r="DL23" s="62"/>
      <c r="DM23" s="62"/>
      <c r="DN23" s="61"/>
      <c r="DO23" s="61"/>
      <c r="DP23" s="61"/>
      <c r="DQ23" s="56"/>
      <c r="DR23" s="56"/>
      <c r="DS23" s="56"/>
      <c r="DT23" s="56"/>
      <c r="DU23" s="59"/>
      <c r="DV23" s="59"/>
      <c r="DW23" s="59"/>
      <c r="DX23" s="59"/>
      <c r="DY23" s="57"/>
      <c r="DZ23" s="57"/>
      <c r="EA23" s="57"/>
      <c r="EB23" s="41"/>
      <c r="EC23" s="41"/>
      <c r="ED23" s="41"/>
      <c r="EE23" s="41"/>
      <c r="EF23" s="53"/>
      <c r="EG23" s="53"/>
      <c r="EH23" s="53"/>
      <c r="EI23" s="53"/>
      <c r="EJ23" s="53"/>
      <c r="EK23" s="89"/>
      <c r="EL23" s="89"/>
      <c r="EM23" s="89"/>
      <c r="EN23" s="89"/>
      <c r="EO23" s="92"/>
      <c r="EP23" s="92"/>
      <c r="EQ23" s="92"/>
      <c r="ER23" s="92"/>
      <c r="ES23" s="93">
        <v>4.3</v>
      </c>
      <c r="ET23" s="93">
        <v>12.3</v>
      </c>
      <c r="EU23" s="93"/>
      <c r="EV23" s="93"/>
      <c r="EW23" s="93"/>
      <c r="EX23" s="93"/>
    </row>
    <row r="24" spans="1:154" ht="12.75">
      <c r="A24" s="8">
        <v>19</v>
      </c>
      <c r="B24" s="78" t="s">
        <v>23</v>
      </c>
      <c r="C24" s="79" t="s">
        <v>18</v>
      </c>
      <c r="D24" s="29" t="s">
        <v>95</v>
      </c>
      <c r="E24" s="9" t="s">
        <v>52</v>
      </c>
      <c r="F24" s="20">
        <f>COUNT(AM24:EX24)</f>
        <v>2</v>
      </c>
      <c r="G24" s="13">
        <f>AVERAGE(I24:J24)</f>
        <v>13.3</v>
      </c>
      <c r="H24" s="39" t="str">
        <f>IF(F24&lt;12,"Nee","Ja")</f>
        <v>Nee</v>
      </c>
      <c r="I24" s="115">
        <f>SMALL(AM24:EX24,1)</f>
        <v>11.3</v>
      </c>
      <c r="J24" s="115">
        <f>SMALL(AM24:EX24,2)</f>
        <v>15.3</v>
      </c>
      <c r="K24" s="115" t="e">
        <f>SMALL(AM24:EX24,3)</f>
        <v>#NUM!</v>
      </c>
      <c r="L24" s="115" t="e">
        <f>SMALL(AM24:EX24,4)</f>
        <v>#NUM!</v>
      </c>
      <c r="M24" s="115" t="e">
        <f>SMALL(AM24:EX24,5)</f>
        <v>#NUM!</v>
      </c>
      <c r="N24" s="115" t="e">
        <f>SMALL(AM24:EX24,6)</f>
        <v>#NUM!</v>
      </c>
      <c r="O24" s="115" t="e">
        <f>SMALL(AM24:EX24,7)</f>
        <v>#NUM!</v>
      </c>
      <c r="P24" s="115" t="e">
        <f>SMALL(AM24:EX24,8)</f>
        <v>#NUM!</v>
      </c>
      <c r="Q24" s="115" t="e">
        <f>SMALL(AM24:EX24,9)</f>
        <v>#NUM!</v>
      </c>
      <c r="R24" s="115" t="e">
        <f>SMALL(AM24:EX24,10)</f>
        <v>#NUM!</v>
      </c>
      <c r="S24" s="115" t="e">
        <f>SMALL(AM24:EX24,11)</f>
        <v>#NUM!</v>
      </c>
      <c r="T24" s="115" t="e">
        <f>SMALL(AM24:EX24,12)</f>
        <v>#NUM!</v>
      </c>
      <c r="U24" s="115" t="e">
        <f>SMALL(AM24:EX24,13)</f>
        <v>#NUM!</v>
      </c>
      <c r="V24" s="115" t="e">
        <f>SMALL(AM24:EX24,14)</f>
        <v>#NUM!</v>
      </c>
      <c r="W24" s="115" t="e">
        <f>SMALL(AM24:EX24,15)</f>
        <v>#NUM!</v>
      </c>
      <c r="X24" s="115" t="e">
        <f>SMALL(AM24:EX24,16)</f>
        <v>#NUM!</v>
      </c>
      <c r="Y24" s="115" t="e">
        <f>SMALL(AM24:EX24,17)</f>
        <v>#NUM!</v>
      </c>
      <c r="Z24" s="115" t="e">
        <f>SMALL(AM24:EX24,18)</f>
        <v>#NUM!</v>
      </c>
      <c r="AA24" s="115" t="e">
        <f>SMALL(AM24:EX24,19)</f>
        <v>#NUM!</v>
      </c>
      <c r="AB24" s="115" t="e">
        <f>SMALL(AM24:EX24,20)</f>
        <v>#NUM!</v>
      </c>
      <c r="AC24" s="115" t="e">
        <f>SMALL(AM24:EX24,21)</f>
        <v>#NUM!</v>
      </c>
      <c r="AD24" s="115" t="e">
        <f>SMALL(AM24:EX24,22)</f>
        <v>#NUM!</v>
      </c>
      <c r="AE24" s="115" t="e">
        <f>SMALL(AM24:EX24,23)</f>
        <v>#NUM!</v>
      </c>
      <c r="AF24" s="115" t="e">
        <f>SMALL(AM24:EX24,24)</f>
        <v>#NUM!</v>
      </c>
      <c r="AG24" s="115" t="e">
        <f>SMALL(AM24:EX24,25)</f>
        <v>#NUM!</v>
      </c>
      <c r="AH24" s="115" t="e">
        <f>SMALL(AM24:EX24,26)</f>
        <v>#NUM!</v>
      </c>
      <c r="AI24" s="115" t="e">
        <f>SMALL(AM24:EX24,27)</f>
        <v>#NUM!</v>
      </c>
      <c r="AJ24" s="115" t="e">
        <f>SMALL(AM24:EX24,28)</f>
        <v>#NUM!</v>
      </c>
      <c r="AK24" s="115" t="e">
        <f>SMALL(AM24:EX24,29)</f>
        <v>#NUM!</v>
      </c>
      <c r="AL24" s="115" t="e">
        <f>SMALL(AM24:EX24,30)</f>
        <v>#NUM!</v>
      </c>
      <c r="AM24" s="11"/>
      <c r="AN24" s="11"/>
      <c r="AO24" s="11"/>
      <c r="AP24" s="11"/>
      <c r="AQ24" s="14"/>
      <c r="AR24" s="14"/>
      <c r="AS24" s="14"/>
      <c r="AT24" s="14"/>
      <c r="AU24" s="11"/>
      <c r="AV24" s="11"/>
      <c r="AW24" s="11"/>
      <c r="AX24" s="11"/>
      <c r="AY24" s="11"/>
      <c r="AZ24" s="11"/>
      <c r="BA24" s="51"/>
      <c r="BB24" s="86"/>
      <c r="BC24" s="84"/>
      <c r="BD24" s="84"/>
      <c r="BE24" s="87"/>
      <c r="BF24" s="87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5"/>
      <c r="BT24" s="85"/>
      <c r="BU24" s="84"/>
      <c r="BV24" s="84"/>
      <c r="BW24" s="11"/>
      <c r="BX24" s="11"/>
      <c r="BY24" s="11"/>
      <c r="BZ24" s="11"/>
      <c r="CA24" s="11"/>
      <c r="CB24" s="11"/>
      <c r="CC24" s="14"/>
      <c r="CD24" s="14"/>
      <c r="CE24" s="14"/>
      <c r="CF24" s="14"/>
      <c r="CG24" s="21"/>
      <c r="CH24" s="21"/>
      <c r="CI24" s="21"/>
      <c r="CJ24" s="21"/>
      <c r="CK24" s="64"/>
      <c r="CL24" s="64"/>
      <c r="CM24" s="64"/>
      <c r="CN24" s="64"/>
      <c r="CO24" s="66"/>
      <c r="CP24" s="66"/>
      <c r="CQ24" s="66"/>
      <c r="CR24" s="66"/>
      <c r="CS24" s="68"/>
      <c r="CT24" s="68"/>
      <c r="CU24" s="68"/>
      <c r="CV24" s="68"/>
      <c r="CW24" s="73"/>
      <c r="CX24" s="73"/>
      <c r="CY24" s="69"/>
      <c r="CZ24" s="69"/>
      <c r="DA24" s="69"/>
      <c r="DB24" s="69"/>
      <c r="DC24" s="75"/>
      <c r="DD24" s="75"/>
      <c r="DE24" s="75"/>
      <c r="DF24" s="75"/>
      <c r="DG24" s="88"/>
      <c r="DH24" s="88"/>
      <c r="DI24" s="88"/>
      <c r="DJ24" s="62"/>
      <c r="DK24" s="62"/>
      <c r="DL24" s="62"/>
      <c r="DM24" s="62"/>
      <c r="DN24" s="61"/>
      <c r="DO24" s="61"/>
      <c r="DP24" s="61"/>
      <c r="DQ24" s="56"/>
      <c r="DR24" s="56"/>
      <c r="DS24" s="56"/>
      <c r="DT24" s="56"/>
      <c r="DU24" s="59"/>
      <c r="DV24" s="59"/>
      <c r="DW24" s="59"/>
      <c r="DX24" s="59"/>
      <c r="DY24" s="57"/>
      <c r="DZ24" s="57"/>
      <c r="EA24" s="57"/>
      <c r="EB24" s="41"/>
      <c r="EC24" s="41"/>
      <c r="ED24" s="41"/>
      <c r="EE24" s="41"/>
      <c r="EF24" s="53"/>
      <c r="EG24" s="53"/>
      <c r="EH24" s="53"/>
      <c r="EI24" s="53"/>
      <c r="EJ24" s="53"/>
      <c r="EK24" s="89"/>
      <c r="EL24" s="89"/>
      <c r="EM24" s="89"/>
      <c r="EN24" s="89"/>
      <c r="EO24" s="92"/>
      <c r="EP24" s="92"/>
      <c r="EQ24" s="92"/>
      <c r="ER24" s="92"/>
      <c r="ES24" s="93">
        <v>11.3</v>
      </c>
      <c r="ET24" s="94">
        <v>15.3</v>
      </c>
      <c r="EU24" s="94"/>
      <c r="EV24" s="94"/>
      <c r="EW24" s="94"/>
      <c r="EX24" s="94"/>
    </row>
    <row r="25" spans="1:154" ht="12.75">
      <c r="A25" s="8">
        <v>20</v>
      </c>
      <c r="B25" s="79" t="s">
        <v>36</v>
      </c>
      <c r="C25" s="79" t="s">
        <v>107</v>
      </c>
      <c r="D25" s="29" t="s">
        <v>108</v>
      </c>
      <c r="E25" s="9" t="s">
        <v>17</v>
      </c>
      <c r="F25" s="20">
        <f>COUNT(AM25:EX25)</f>
        <v>0</v>
      </c>
      <c r="G25" s="13" t="e">
        <f>AVERAGE(I25:J25)</f>
        <v>#NUM!</v>
      </c>
      <c r="H25" s="39" t="str">
        <f>IF(F25&lt;12,"Nee","Ja")</f>
        <v>Nee</v>
      </c>
      <c r="I25" s="115" t="e">
        <f>SMALL(AM25:EX25,1)</f>
        <v>#NUM!</v>
      </c>
      <c r="J25" s="115" t="e">
        <f>SMALL(AM25:EX25,2)</f>
        <v>#NUM!</v>
      </c>
      <c r="K25" s="115" t="e">
        <f>SMALL(AM25:EX25,3)</f>
        <v>#NUM!</v>
      </c>
      <c r="L25" s="115" t="e">
        <f>SMALL(AM25:EX25,4)</f>
        <v>#NUM!</v>
      </c>
      <c r="M25" s="115" t="e">
        <f>SMALL(AM25:EX25,5)</f>
        <v>#NUM!</v>
      </c>
      <c r="N25" s="115" t="e">
        <f>SMALL(AM25:EX25,6)</f>
        <v>#NUM!</v>
      </c>
      <c r="O25" s="115" t="e">
        <f>SMALL(AM25:EX25,7)</f>
        <v>#NUM!</v>
      </c>
      <c r="P25" s="115" t="e">
        <f>SMALL(AM25:EX25,8)</f>
        <v>#NUM!</v>
      </c>
      <c r="Q25" s="115" t="e">
        <f>SMALL(AM25:EX25,9)</f>
        <v>#NUM!</v>
      </c>
      <c r="R25" s="115" t="e">
        <f>SMALL(AM25:EX25,10)</f>
        <v>#NUM!</v>
      </c>
      <c r="S25" s="115" t="e">
        <f>SMALL(AM25:EX25,11)</f>
        <v>#NUM!</v>
      </c>
      <c r="T25" s="115" t="e">
        <f>SMALL(AM25:EX25,12)</f>
        <v>#NUM!</v>
      </c>
      <c r="U25" s="115" t="e">
        <f>SMALL(AM25:EX25,13)</f>
        <v>#NUM!</v>
      </c>
      <c r="V25" s="115" t="e">
        <f>SMALL(AM25:EX25,14)</f>
        <v>#NUM!</v>
      </c>
      <c r="W25" s="115" t="e">
        <f>SMALL(AM25:EX25,15)</f>
        <v>#NUM!</v>
      </c>
      <c r="X25" s="115" t="e">
        <f>SMALL(AM25:EX25,16)</f>
        <v>#NUM!</v>
      </c>
      <c r="Y25" s="115" t="e">
        <f>SMALL(AM25:EX25,17)</f>
        <v>#NUM!</v>
      </c>
      <c r="Z25" s="115" t="e">
        <f>SMALL(AM25:EX25,18)</f>
        <v>#NUM!</v>
      </c>
      <c r="AA25" s="115" t="e">
        <f>SMALL(AM25:EX25,19)</f>
        <v>#NUM!</v>
      </c>
      <c r="AB25" s="115" t="e">
        <f>SMALL(AM25:EX25,20)</f>
        <v>#NUM!</v>
      </c>
      <c r="AC25" s="115" t="e">
        <f>SMALL(AM25:EX25,21)</f>
        <v>#NUM!</v>
      </c>
      <c r="AD25" s="115" t="e">
        <f>SMALL(AM25:EX25,22)</f>
        <v>#NUM!</v>
      </c>
      <c r="AE25" s="115" t="e">
        <f>SMALL(AM25:EX25,23)</f>
        <v>#NUM!</v>
      </c>
      <c r="AF25" s="115" t="e">
        <f>SMALL(AM25:EX25,24)</f>
        <v>#NUM!</v>
      </c>
      <c r="AG25" s="115" t="e">
        <f>SMALL(AM25:EX25,25)</f>
        <v>#NUM!</v>
      </c>
      <c r="AH25" s="115" t="e">
        <f>SMALL(AM25:EX25,26)</f>
        <v>#NUM!</v>
      </c>
      <c r="AI25" s="115" t="e">
        <f>SMALL(AM25:EX25,27)</f>
        <v>#NUM!</v>
      </c>
      <c r="AJ25" s="115" t="e">
        <f>SMALL(AM25:EX25,28)</f>
        <v>#NUM!</v>
      </c>
      <c r="AK25" s="115" t="e">
        <f>SMALL(AM25:EX25,29)</f>
        <v>#NUM!</v>
      </c>
      <c r="AL25" s="115" t="e">
        <f>SMALL(AM25:EX25,30)</f>
        <v>#NUM!</v>
      </c>
      <c r="AM25" s="12"/>
      <c r="AN25" s="12"/>
      <c r="AO25" s="11"/>
      <c r="AP25" s="11"/>
      <c r="AQ25" s="14"/>
      <c r="AR25" s="14"/>
      <c r="AS25" s="14"/>
      <c r="AT25" s="14"/>
      <c r="AU25" s="12"/>
      <c r="AV25" s="12"/>
      <c r="AW25" s="12"/>
      <c r="AX25" s="12"/>
      <c r="AY25" s="12"/>
      <c r="AZ25" s="12"/>
      <c r="BA25" s="51"/>
      <c r="BB25" s="86"/>
      <c r="BC25" s="87"/>
      <c r="BD25" s="87"/>
      <c r="BE25" s="87"/>
      <c r="BF25" s="87"/>
      <c r="BG25" s="84"/>
      <c r="BH25" s="84"/>
      <c r="BI25" s="84"/>
      <c r="BJ25" s="84"/>
      <c r="BK25" s="84"/>
      <c r="BL25" s="84"/>
      <c r="BM25" s="84"/>
      <c r="BN25" s="84"/>
      <c r="BO25" s="87"/>
      <c r="BP25" s="87"/>
      <c r="BQ25" s="84"/>
      <c r="BR25" s="84"/>
      <c r="BS25" s="85"/>
      <c r="BT25" s="85"/>
      <c r="BU25" s="84"/>
      <c r="BV25" s="84"/>
      <c r="BW25" s="11"/>
      <c r="BX25" s="11"/>
      <c r="BY25" s="11"/>
      <c r="BZ25" s="11"/>
      <c r="CA25" s="11"/>
      <c r="CB25" s="11"/>
      <c r="CC25" s="14"/>
      <c r="CD25" s="14"/>
      <c r="CE25" s="14"/>
      <c r="CF25" s="14"/>
      <c r="CG25" s="21"/>
      <c r="CH25" s="21"/>
      <c r="CI25" s="21"/>
      <c r="CJ25" s="21"/>
      <c r="CK25" s="64"/>
      <c r="CL25" s="64"/>
      <c r="CM25" s="64"/>
      <c r="CN25" s="64"/>
      <c r="CO25" s="66"/>
      <c r="CP25" s="66"/>
      <c r="CQ25" s="66"/>
      <c r="CR25" s="66"/>
      <c r="CS25" s="68"/>
      <c r="CT25" s="68"/>
      <c r="CU25" s="68"/>
      <c r="CV25" s="68"/>
      <c r="CW25" s="73"/>
      <c r="CX25" s="73"/>
      <c r="CY25" s="69"/>
      <c r="CZ25" s="69"/>
      <c r="DA25" s="69"/>
      <c r="DB25" s="69"/>
      <c r="DC25" s="75"/>
      <c r="DD25" s="75"/>
      <c r="DE25" s="75"/>
      <c r="DF25" s="75"/>
      <c r="DG25" s="88"/>
      <c r="DH25" s="88"/>
      <c r="DI25" s="88"/>
      <c r="DJ25" s="62"/>
      <c r="DK25" s="62"/>
      <c r="DL25" s="62"/>
      <c r="DM25" s="62"/>
      <c r="DN25" s="61"/>
      <c r="DO25" s="61"/>
      <c r="DP25" s="61"/>
      <c r="DQ25" s="56"/>
      <c r="DR25" s="56"/>
      <c r="DS25" s="56"/>
      <c r="DT25" s="56"/>
      <c r="DU25" s="59"/>
      <c r="DV25" s="59"/>
      <c r="DW25" s="59"/>
      <c r="DX25" s="59"/>
      <c r="DY25" s="57"/>
      <c r="DZ25" s="57"/>
      <c r="EA25" s="57"/>
      <c r="EB25" s="41"/>
      <c r="EC25" s="41"/>
      <c r="ED25" s="41"/>
      <c r="EE25" s="41"/>
      <c r="EF25" s="53"/>
      <c r="EG25" s="53"/>
      <c r="EH25" s="53"/>
      <c r="EI25" s="53"/>
      <c r="EJ25" s="53"/>
      <c r="EK25" s="89"/>
      <c r="EL25" s="89"/>
      <c r="EM25" s="89"/>
      <c r="EN25" s="89"/>
      <c r="EO25" s="92"/>
      <c r="EP25" s="92"/>
      <c r="EQ25" s="92"/>
      <c r="ER25" s="92"/>
      <c r="ES25" s="93"/>
      <c r="ET25" s="93"/>
      <c r="EU25" s="93"/>
      <c r="EV25" s="93"/>
      <c r="EW25" s="93"/>
      <c r="EX25" s="93"/>
    </row>
    <row r="26" spans="1:154" ht="12.75">
      <c r="A26" s="8">
        <v>21</v>
      </c>
      <c r="B26" s="79" t="s">
        <v>49</v>
      </c>
      <c r="C26" s="79" t="s">
        <v>50</v>
      </c>
      <c r="D26" s="29" t="s">
        <v>96</v>
      </c>
      <c r="E26" s="9" t="s">
        <v>35</v>
      </c>
      <c r="F26" s="20">
        <f>COUNT(AM26:EX26)</f>
        <v>0</v>
      </c>
      <c r="G26" s="13" t="e">
        <f>AVERAGE(I26:J26)</f>
        <v>#NUM!</v>
      </c>
      <c r="H26" s="39" t="str">
        <f>IF(F26&lt;12,"Nee","Ja")</f>
        <v>Nee</v>
      </c>
      <c r="I26" s="115" t="e">
        <f>SMALL(AM26:EX26,1)</f>
        <v>#NUM!</v>
      </c>
      <c r="J26" s="115" t="e">
        <f>SMALL(AM26:EX26,2)</f>
        <v>#NUM!</v>
      </c>
      <c r="K26" s="115" t="e">
        <f>SMALL(AM26:EX26,3)</f>
        <v>#NUM!</v>
      </c>
      <c r="L26" s="115" t="e">
        <f>SMALL(AM26:EX26,4)</f>
        <v>#NUM!</v>
      </c>
      <c r="M26" s="115" t="e">
        <f>SMALL(AM26:EX26,5)</f>
        <v>#NUM!</v>
      </c>
      <c r="N26" s="115" t="e">
        <f>SMALL(AM26:EX26,6)</f>
        <v>#NUM!</v>
      </c>
      <c r="O26" s="115" t="e">
        <f>SMALL(AM26:EX26,7)</f>
        <v>#NUM!</v>
      </c>
      <c r="P26" s="115" t="e">
        <f>SMALL(AM26:EX26,8)</f>
        <v>#NUM!</v>
      </c>
      <c r="Q26" s="115" t="e">
        <f>SMALL(AM26:EX26,9)</f>
        <v>#NUM!</v>
      </c>
      <c r="R26" s="115" t="e">
        <f>SMALL(AM26:EX26,10)</f>
        <v>#NUM!</v>
      </c>
      <c r="S26" s="115" t="e">
        <f>SMALL(AM26:EX26,11)</f>
        <v>#NUM!</v>
      </c>
      <c r="T26" s="115" t="e">
        <f>SMALL(AM26:EX26,12)</f>
        <v>#NUM!</v>
      </c>
      <c r="U26" s="115" t="e">
        <f>SMALL(AM26:EX26,13)</f>
        <v>#NUM!</v>
      </c>
      <c r="V26" s="115" t="e">
        <f>SMALL(AM26:EX26,14)</f>
        <v>#NUM!</v>
      </c>
      <c r="W26" s="115" t="e">
        <f>SMALL(AM26:EX26,15)</f>
        <v>#NUM!</v>
      </c>
      <c r="X26" s="115" t="e">
        <f>SMALL(AM26:EX26,16)</f>
        <v>#NUM!</v>
      </c>
      <c r="Y26" s="115" t="e">
        <f>SMALL(AM26:EX26,17)</f>
        <v>#NUM!</v>
      </c>
      <c r="Z26" s="115" t="e">
        <f>SMALL(AM26:EX26,18)</f>
        <v>#NUM!</v>
      </c>
      <c r="AA26" s="115" t="e">
        <f>SMALL(AM26:EX26,19)</f>
        <v>#NUM!</v>
      </c>
      <c r="AB26" s="115" t="e">
        <f>SMALL(AM26:EX26,20)</f>
        <v>#NUM!</v>
      </c>
      <c r="AC26" s="115" t="e">
        <f>SMALL(AM26:EX26,21)</f>
        <v>#NUM!</v>
      </c>
      <c r="AD26" s="115" t="e">
        <f>SMALL(AM26:EX26,22)</f>
        <v>#NUM!</v>
      </c>
      <c r="AE26" s="115" t="e">
        <f>SMALL(AM26:EX26,23)</f>
        <v>#NUM!</v>
      </c>
      <c r="AF26" s="115" t="e">
        <f>SMALL(AM26:EX26,24)</f>
        <v>#NUM!</v>
      </c>
      <c r="AG26" s="115" t="e">
        <f>SMALL(AM26:EX26,25)</f>
        <v>#NUM!</v>
      </c>
      <c r="AH26" s="115" t="e">
        <f>SMALL(AM26:EX26,26)</f>
        <v>#NUM!</v>
      </c>
      <c r="AI26" s="115" t="e">
        <f>SMALL(AM26:EX26,27)</f>
        <v>#NUM!</v>
      </c>
      <c r="AJ26" s="115" t="e">
        <f>SMALL(AM26:EX26,28)</f>
        <v>#NUM!</v>
      </c>
      <c r="AK26" s="115" t="e">
        <f>SMALL(AM26:EX26,29)</f>
        <v>#NUM!</v>
      </c>
      <c r="AL26" s="115" t="e">
        <f>SMALL(AM26:EX26,30)</f>
        <v>#NUM!</v>
      </c>
      <c r="AM26" s="12"/>
      <c r="AN26" s="12"/>
      <c r="AO26" s="11"/>
      <c r="AP26" s="11"/>
      <c r="AQ26" s="14"/>
      <c r="AR26" s="14"/>
      <c r="AS26" s="14"/>
      <c r="AT26" s="14"/>
      <c r="AU26" s="12"/>
      <c r="AV26" s="12"/>
      <c r="AW26" s="12"/>
      <c r="AX26" s="12"/>
      <c r="AY26" s="12"/>
      <c r="AZ26" s="12"/>
      <c r="BA26" s="51"/>
      <c r="BB26" s="86"/>
      <c r="BC26" s="87"/>
      <c r="BD26" s="87"/>
      <c r="BE26" s="87"/>
      <c r="BF26" s="87"/>
      <c r="BG26" s="84"/>
      <c r="BH26" s="84"/>
      <c r="BI26" s="84"/>
      <c r="BJ26" s="84"/>
      <c r="BK26" s="84"/>
      <c r="BL26" s="84"/>
      <c r="BM26" s="84"/>
      <c r="BN26" s="84"/>
      <c r="BO26" s="87"/>
      <c r="BP26" s="87"/>
      <c r="BQ26" s="84"/>
      <c r="BR26" s="84"/>
      <c r="BS26" s="85"/>
      <c r="BT26" s="85"/>
      <c r="BU26" s="84"/>
      <c r="BV26" s="84"/>
      <c r="BW26" s="11"/>
      <c r="BX26" s="11"/>
      <c r="BY26" s="11"/>
      <c r="BZ26" s="11"/>
      <c r="CA26" s="11"/>
      <c r="CB26" s="11"/>
      <c r="CC26" s="14"/>
      <c r="CD26" s="14"/>
      <c r="CE26" s="14"/>
      <c r="CF26" s="14"/>
      <c r="CG26" s="21"/>
      <c r="CH26" s="21"/>
      <c r="CI26" s="21"/>
      <c r="CJ26" s="21"/>
      <c r="CK26" s="64"/>
      <c r="CL26" s="64"/>
      <c r="CM26" s="64"/>
      <c r="CN26" s="64"/>
      <c r="CO26" s="66"/>
      <c r="CP26" s="66"/>
      <c r="CQ26" s="66"/>
      <c r="CR26" s="66"/>
      <c r="CS26" s="68"/>
      <c r="CT26" s="68"/>
      <c r="CU26" s="68"/>
      <c r="CV26" s="68"/>
      <c r="CW26" s="73"/>
      <c r="CX26" s="73"/>
      <c r="CY26" s="69"/>
      <c r="CZ26" s="69"/>
      <c r="DA26" s="69"/>
      <c r="DB26" s="69"/>
      <c r="DC26" s="75"/>
      <c r="DD26" s="75"/>
      <c r="DE26" s="75"/>
      <c r="DF26" s="75"/>
      <c r="DG26" s="88"/>
      <c r="DH26" s="88"/>
      <c r="DI26" s="88"/>
      <c r="DJ26" s="62"/>
      <c r="DK26" s="62"/>
      <c r="DL26" s="62"/>
      <c r="DM26" s="62"/>
      <c r="DN26" s="61"/>
      <c r="DO26" s="61"/>
      <c r="DP26" s="61"/>
      <c r="DQ26" s="56"/>
      <c r="DR26" s="56"/>
      <c r="DS26" s="56"/>
      <c r="DT26" s="56"/>
      <c r="DU26" s="59"/>
      <c r="DV26" s="59"/>
      <c r="DW26" s="59"/>
      <c r="DX26" s="59"/>
      <c r="DY26" s="57"/>
      <c r="DZ26" s="57"/>
      <c r="EA26" s="57"/>
      <c r="EB26" s="41"/>
      <c r="EC26" s="41"/>
      <c r="ED26" s="41"/>
      <c r="EE26" s="41"/>
      <c r="EF26" s="53"/>
      <c r="EG26" s="53"/>
      <c r="EH26" s="53"/>
      <c r="EI26" s="53"/>
      <c r="EJ26" s="53"/>
      <c r="EK26" s="89"/>
      <c r="EL26" s="89"/>
      <c r="EM26" s="89"/>
      <c r="EN26" s="89"/>
      <c r="EO26" s="92"/>
      <c r="EP26" s="92"/>
      <c r="EQ26" s="92"/>
      <c r="ER26" s="92"/>
      <c r="ES26" s="93"/>
      <c r="ET26" s="93"/>
      <c r="EU26" s="93"/>
      <c r="EV26" s="93"/>
      <c r="EW26" s="93"/>
      <c r="EX26" s="93"/>
    </row>
    <row r="27" spans="1:154" ht="12.75">
      <c r="A27" s="8">
        <v>22</v>
      </c>
      <c r="B27" s="78" t="s">
        <v>47</v>
      </c>
      <c r="C27" s="79" t="s">
        <v>48</v>
      </c>
      <c r="D27" s="29" t="s">
        <v>97</v>
      </c>
      <c r="E27" s="9" t="s">
        <v>17</v>
      </c>
      <c r="F27" s="20">
        <f>COUNT(AM27:EX27)</f>
        <v>0</v>
      </c>
      <c r="G27" s="13" t="e">
        <f>AVERAGE(I27:J27)</f>
        <v>#NUM!</v>
      </c>
      <c r="H27" s="39" t="str">
        <f>IF(F27&lt;12,"Nee","Ja")</f>
        <v>Nee</v>
      </c>
      <c r="I27" s="115" t="e">
        <f>SMALL(AM27:EX27,1)</f>
        <v>#NUM!</v>
      </c>
      <c r="J27" s="115" t="e">
        <f>SMALL(AM27:EX27,2)</f>
        <v>#NUM!</v>
      </c>
      <c r="K27" s="115" t="e">
        <f>SMALL(AM27:EX27,3)</f>
        <v>#NUM!</v>
      </c>
      <c r="L27" s="115" t="e">
        <f>SMALL(AM27:EX27,4)</f>
        <v>#NUM!</v>
      </c>
      <c r="M27" s="115" t="e">
        <f>SMALL(AM27:EX27,5)</f>
        <v>#NUM!</v>
      </c>
      <c r="N27" s="115" t="e">
        <f>SMALL(AM27:EX27,6)</f>
        <v>#NUM!</v>
      </c>
      <c r="O27" s="115" t="e">
        <f>SMALL(AM27:EX27,7)</f>
        <v>#NUM!</v>
      </c>
      <c r="P27" s="115" t="e">
        <f>SMALL(AM27:EX27,8)</f>
        <v>#NUM!</v>
      </c>
      <c r="Q27" s="115" t="e">
        <f>SMALL(AM27:EX27,9)</f>
        <v>#NUM!</v>
      </c>
      <c r="R27" s="115" t="e">
        <f>SMALL(AM27:EX27,10)</f>
        <v>#NUM!</v>
      </c>
      <c r="S27" s="115" t="e">
        <f>SMALL(AM27:EX27,11)</f>
        <v>#NUM!</v>
      </c>
      <c r="T27" s="115" t="e">
        <f>SMALL(AM27:EX27,12)</f>
        <v>#NUM!</v>
      </c>
      <c r="U27" s="115" t="e">
        <f>SMALL(AM27:EX27,13)</f>
        <v>#NUM!</v>
      </c>
      <c r="V27" s="115" t="e">
        <f>SMALL(AM27:EX27,14)</f>
        <v>#NUM!</v>
      </c>
      <c r="W27" s="115" t="e">
        <f>SMALL(AM27:EX27,15)</f>
        <v>#NUM!</v>
      </c>
      <c r="X27" s="115" t="e">
        <f>SMALL(AM27:EX27,16)</f>
        <v>#NUM!</v>
      </c>
      <c r="Y27" s="115" t="e">
        <f>SMALL(AM27:EX27,17)</f>
        <v>#NUM!</v>
      </c>
      <c r="Z27" s="115" t="e">
        <f>SMALL(AM27:EX27,18)</f>
        <v>#NUM!</v>
      </c>
      <c r="AA27" s="115" t="e">
        <f>SMALL(AM27:EX27,19)</f>
        <v>#NUM!</v>
      </c>
      <c r="AB27" s="115" t="e">
        <f>SMALL(AM27:EX27,20)</f>
        <v>#NUM!</v>
      </c>
      <c r="AC27" s="115" t="e">
        <f>SMALL(AM27:EX27,21)</f>
        <v>#NUM!</v>
      </c>
      <c r="AD27" s="115" t="e">
        <f>SMALL(AM27:EX27,22)</f>
        <v>#NUM!</v>
      </c>
      <c r="AE27" s="115" t="e">
        <f>SMALL(AM27:EX27,23)</f>
        <v>#NUM!</v>
      </c>
      <c r="AF27" s="115" t="e">
        <f>SMALL(AM27:EX27,24)</f>
        <v>#NUM!</v>
      </c>
      <c r="AG27" s="115" t="e">
        <f>SMALL(AM27:EX27,25)</f>
        <v>#NUM!</v>
      </c>
      <c r="AH27" s="115" t="e">
        <f>SMALL(AM27:EX27,26)</f>
        <v>#NUM!</v>
      </c>
      <c r="AI27" s="115" t="e">
        <f>SMALL(AM27:EX27,27)</f>
        <v>#NUM!</v>
      </c>
      <c r="AJ27" s="115" t="e">
        <f>SMALL(AM27:EX27,28)</f>
        <v>#NUM!</v>
      </c>
      <c r="AK27" s="115" t="e">
        <f>SMALL(AM27:EX27,29)</f>
        <v>#NUM!</v>
      </c>
      <c r="AL27" s="115" t="e">
        <f>SMALL(AM27:EX27,30)</f>
        <v>#NUM!</v>
      </c>
      <c r="AM27" s="12"/>
      <c r="AN27" s="12"/>
      <c r="AO27" s="11"/>
      <c r="AP27" s="11"/>
      <c r="AQ27" s="14"/>
      <c r="AR27" s="14"/>
      <c r="AS27" s="14"/>
      <c r="AT27" s="14"/>
      <c r="AU27" s="12"/>
      <c r="AV27" s="12"/>
      <c r="AW27" s="12"/>
      <c r="AX27" s="12"/>
      <c r="AY27" s="12"/>
      <c r="AZ27" s="12"/>
      <c r="BA27" s="50"/>
      <c r="BB27" s="83"/>
      <c r="BC27" s="87"/>
      <c r="BD27" s="87"/>
      <c r="BE27" s="87"/>
      <c r="BF27" s="87"/>
      <c r="BG27" s="84"/>
      <c r="BH27" s="84"/>
      <c r="BI27" s="84"/>
      <c r="BJ27" s="84"/>
      <c r="BK27" s="84"/>
      <c r="BL27" s="84"/>
      <c r="BM27" s="84"/>
      <c r="BN27" s="84"/>
      <c r="BO27" s="85"/>
      <c r="BP27" s="85"/>
      <c r="BQ27" s="84"/>
      <c r="BR27" s="84"/>
      <c r="BS27" s="85"/>
      <c r="BT27" s="85"/>
      <c r="BU27" s="84"/>
      <c r="BV27" s="84"/>
      <c r="BW27" s="11"/>
      <c r="BX27" s="11"/>
      <c r="BY27" s="11"/>
      <c r="BZ27" s="11"/>
      <c r="CA27" s="11"/>
      <c r="CB27" s="11"/>
      <c r="CC27" s="14"/>
      <c r="CD27" s="14"/>
      <c r="CE27" s="14"/>
      <c r="CF27" s="14"/>
      <c r="CG27" s="23"/>
      <c r="CH27" s="23"/>
      <c r="CI27" s="23"/>
      <c r="CJ27" s="23"/>
      <c r="CK27" s="64"/>
      <c r="CL27" s="64"/>
      <c r="CM27" s="64"/>
      <c r="CN27" s="64"/>
      <c r="CO27" s="66"/>
      <c r="CP27" s="66"/>
      <c r="CQ27" s="66"/>
      <c r="CR27" s="66"/>
      <c r="CS27" s="68"/>
      <c r="CT27" s="68"/>
      <c r="CU27" s="68"/>
      <c r="CV27" s="68"/>
      <c r="CW27" s="73"/>
      <c r="CX27" s="73"/>
      <c r="CY27" s="69"/>
      <c r="CZ27" s="69"/>
      <c r="DA27" s="69"/>
      <c r="DB27" s="69"/>
      <c r="DC27" s="75"/>
      <c r="DD27" s="75"/>
      <c r="DE27" s="75"/>
      <c r="DF27" s="75"/>
      <c r="DG27" s="88"/>
      <c r="DH27" s="88"/>
      <c r="DI27" s="88"/>
      <c r="DJ27" s="62"/>
      <c r="DK27" s="62"/>
      <c r="DL27" s="62"/>
      <c r="DM27" s="62"/>
      <c r="DN27" s="61"/>
      <c r="DO27" s="61"/>
      <c r="DP27" s="61"/>
      <c r="DQ27" s="56"/>
      <c r="DR27" s="56"/>
      <c r="DS27" s="56"/>
      <c r="DT27" s="56"/>
      <c r="DU27" s="59"/>
      <c r="DV27" s="59"/>
      <c r="DW27" s="59"/>
      <c r="DX27" s="59"/>
      <c r="DY27" s="57"/>
      <c r="DZ27" s="57"/>
      <c r="EA27" s="57"/>
      <c r="EB27" s="41"/>
      <c r="EC27" s="41"/>
      <c r="ED27" s="41"/>
      <c r="EE27" s="41"/>
      <c r="EF27" s="53"/>
      <c r="EG27" s="53"/>
      <c r="EH27" s="53"/>
      <c r="EI27" s="53"/>
      <c r="EJ27" s="53"/>
      <c r="EK27" s="89"/>
      <c r="EL27" s="89"/>
      <c r="EM27" s="89"/>
      <c r="EN27" s="89"/>
      <c r="EO27" s="92"/>
      <c r="EP27" s="92"/>
      <c r="EQ27" s="92"/>
      <c r="ER27" s="92"/>
      <c r="ES27" s="93"/>
      <c r="ET27" s="93"/>
      <c r="EU27" s="93"/>
      <c r="EV27" s="93"/>
      <c r="EW27" s="93"/>
      <c r="EX27" s="93"/>
    </row>
    <row r="28" spans="1:154" ht="12.75">
      <c r="A28" s="8">
        <v>23</v>
      </c>
      <c r="B28" s="78" t="s">
        <v>24</v>
      </c>
      <c r="C28" s="79" t="s">
        <v>78</v>
      </c>
      <c r="D28" s="29" t="s">
        <v>89</v>
      </c>
      <c r="E28" s="9" t="s">
        <v>72</v>
      </c>
      <c r="F28" s="20">
        <f>COUNT(AM28:EX28)</f>
        <v>0</v>
      </c>
      <c r="G28" s="13" t="e">
        <f>AVERAGE(I28:J28)</f>
        <v>#NUM!</v>
      </c>
      <c r="H28" s="39" t="str">
        <f>IF(F28&lt;12,"Nee","Ja")</f>
        <v>Nee</v>
      </c>
      <c r="I28" s="115" t="e">
        <f>SMALL(AM28:EX28,1)</f>
        <v>#NUM!</v>
      </c>
      <c r="J28" s="115" t="e">
        <f>SMALL(AM28:EX28,2)</f>
        <v>#NUM!</v>
      </c>
      <c r="K28" s="115" t="e">
        <f>SMALL(AM28:EX28,3)</f>
        <v>#NUM!</v>
      </c>
      <c r="L28" s="115" t="e">
        <f>SMALL(AM28:EX28,4)</f>
        <v>#NUM!</v>
      </c>
      <c r="M28" s="115" t="e">
        <f>SMALL(AM28:EX28,5)</f>
        <v>#NUM!</v>
      </c>
      <c r="N28" s="115" t="e">
        <f>SMALL(AM28:EX28,6)</f>
        <v>#NUM!</v>
      </c>
      <c r="O28" s="115" t="e">
        <f>SMALL(AM28:EX28,7)</f>
        <v>#NUM!</v>
      </c>
      <c r="P28" s="115" t="e">
        <f>SMALL(AM28:EX28,8)</f>
        <v>#NUM!</v>
      </c>
      <c r="Q28" s="115" t="e">
        <f>SMALL(AM28:EX28,9)</f>
        <v>#NUM!</v>
      </c>
      <c r="R28" s="115" t="e">
        <f>SMALL(AM28:EX28,10)</f>
        <v>#NUM!</v>
      </c>
      <c r="S28" s="115" t="e">
        <f>SMALL(AM28:EX28,11)</f>
        <v>#NUM!</v>
      </c>
      <c r="T28" s="115" t="e">
        <f>SMALL(AM28:EX28,12)</f>
        <v>#NUM!</v>
      </c>
      <c r="U28" s="115" t="e">
        <f>SMALL(AM28:EX28,13)</f>
        <v>#NUM!</v>
      </c>
      <c r="V28" s="115" t="e">
        <f>SMALL(AM28:EX28,14)</f>
        <v>#NUM!</v>
      </c>
      <c r="W28" s="115" t="e">
        <f>SMALL(AM28:EX28,15)</f>
        <v>#NUM!</v>
      </c>
      <c r="X28" s="115" t="e">
        <f>SMALL(AM28:EX28,16)</f>
        <v>#NUM!</v>
      </c>
      <c r="Y28" s="115" t="e">
        <f>SMALL(AM28:EX28,17)</f>
        <v>#NUM!</v>
      </c>
      <c r="Z28" s="115" t="e">
        <f>SMALL(AM28:EX28,18)</f>
        <v>#NUM!</v>
      </c>
      <c r="AA28" s="115" t="e">
        <f>SMALL(AM28:EX28,19)</f>
        <v>#NUM!</v>
      </c>
      <c r="AB28" s="115" t="e">
        <f>SMALL(AM28:EX28,20)</f>
        <v>#NUM!</v>
      </c>
      <c r="AC28" s="115" t="e">
        <f>SMALL(AM28:EX28,21)</f>
        <v>#NUM!</v>
      </c>
      <c r="AD28" s="115" t="e">
        <f>SMALL(AM28:EX28,22)</f>
        <v>#NUM!</v>
      </c>
      <c r="AE28" s="115" t="e">
        <f>SMALL(AM28:EX28,23)</f>
        <v>#NUM!</v>
      </c>
      <c r="AF28" s="115" t="e">
        <f>SMALL(AM28:EX28,24)</f>
        <v>#NUM!</v>
      </c>
      <c r="AG28" s="115" t="e">
        <f>SMALL(AM28:EX28,25)</f>
        <v>#NUM!</v>
      </c>
      <c r="AH28" s="115" t="e">
        <f>SMALL(AM28:EX28,26)</f>
        <v>#NUM!</v>
      </c>
      <c r="AI28" s="115" t="e">
        <f>SMALL(AM28:EX28,27)</f>
        <v>#NUM!</v>
      </c>
      <c r="AJ28" s="115" t="e">
        <f>SMALL(AM28:EX28,28)</f>
        <v>#NUM!</v>
      </c>
      <c r="AK28" s="115" t="e">
        <f>SMALL(AM28:EX28,29)</f>
        <v>#NUM!</v>
      </c>
      <c r="AL28" s="115" t="e">
        <f>SMALL(AM28:EX28,30)</f>
        <v>#NUM!</v>
      </c>
      <c r="AM28" s="12"/>
      <c r="AN28" s="12"/>
      <c r="AO28" s="11"/>
      <c r="AP28" s="11"/>
      <c r="AQ28" s="14"/>
      <c r="AR28" s="14"/>
      <c r="AS28" s="14"/>
      <c r="AT28" s="14"/>
      <c r="AU28" s="12"/>
      <c r="AV28" s="12"/>
      <c r="AW28" s="12"/>
      <c r="AX28" s="12"/>
      <c r="AY28" s="12"/>
      <c r="AZ28" s="12"/>
      <c r="BA28" s="50"/>
      <c r="BB28" s="83"/>
      <c r="BC28" s="87"/>
      <c r="BD28" s="87"/>
      <c r="BE28" s="87"/>
      <c r="BF28" s="87"/>
      <c r="BG28" s="84"/>
      <c r="BH28" s="84"/>
      <c r="BI28" s="84"/>
      <c r="BJ28" s="84"/>
      <c r="BK28" s="84"/>
      <c r="BL28" s="84"/>
      <c r="BM28" s="84"/>
      <c r="BN28" s="84"/>
      <c r="BO28" s="85"/>
      <c r="BP28" s="85"/>
      <c r="BQ28" s="84"/>
      <c r="BR28" s="84"/>
      <c r="BS28" s="85"/>
      <c r="BT28" s="85"/>
      <c r="BU28" s="84"/>
      <c r="BV28" s="84"/>
      <c r="BW28" s="11"/>
      <c r="BX28" s="11"/>
      <c r="BY28" s="11"/>
      <c r="BZ28" s="11"/>
      <c r="CA28" s="11"/>
      <c r="CB28" s="11"/>
      <c r="CC28" s="14"/>
      <c r="CD28" s="14"/>
      <c r="CE28" s="14"/>
      <c r="CF28" s="14"/>
      <c r="CG28" s="23"/>
      <c r="CH28" s="23"/>
      <c r="CI28" s="23"/>
      <c r="CJ28" s="23"/>
      <c r="CK28" s="64"/>
      <c r="CL28" s="64"/>
      <c r="CM28" s="64"/>
      <c r="CN28" s="64"/>
      <c r="CO28" s="66"/>
      <c r="CP28" s="66"/>
      <c r="CQ28" s="66"/>
      <c r="CR28" s="66"/>
      <c r="CS28" s="68"/>
      <c r="CT28" s="68"/>
      <c r="CU28" s="68"/>
      <c r="CV28" s="68"/>
      <c r="CW28" s="73"/>
      <c r="CX28" s="73"/>
      <c r="CY28" s="69"/>
      <c r="CZ28" s="69"/>
      <c r="DA28" s="69"/>
      <c r="DB28" s="69"/>
      <c r="DC28" s="75"/>
      <c r="DD28" s="75"/>
      <c r="DE28" s="75"/>
      <c r="DF28" s="75"/>
      <c r="DG28" s="88"/>
      <c r="DH28" s="88"/>
      <c r="DI28" s="88"/>
      <c r="DJ28" s="62"/>
      <c r="DK28" s="62"/>
      <c r="DL28" s="62"/>
      <c r="DM28" s="62"/>
      <c r="DN28" s="61"/>
      <c r="DO28" s="61"/>
      <c r="DP28" s="61"/>
      <c r="DQ28" s="56"/>
      <c r="DR28" s="56"/>
      <c r="DS28" s="56"/>
      <c r="DT28" s="56"/>
      <c r="DU28" s="59"/>
      <c r="DV28" s="59"/>
      <c r="DW28" s="59"/>
      <c r="DX28" s="59"/>
      <c r="DY28" s="57"/>
      <c r="DZ28" s="57"/>
      <c r="EA28" s="57"/>
      <c r="EB28" s="41"/>
      <c r="EC28" s="41"/>
      <c r="ED28" s="41"/>
      <c r="EE28" s="41"/>
      <c r="EF28" s="53"/>
      <c r="EG28" s="53"/>
      <c r="EH28" s="53"/>
      <c r="EI28" s="53"/>
      <c r="EJ28" s="53"/>
      <c r="EK28" s="89"/>
      <c r="EL28" s="89"/>
      <c r="EM28" s="89"/>
      <c r="EN28" s="89"/>
      <c r="EO28" s="92"/>
      <c r="EP28" s="92"/>
      <c r="EQ28" s="92"/>
      <c r="ER28" s="92"/>
      <c r="ES28" s="93"/>
      <c r="ET28" s="93"/>
      <c r="EU28" s="93"/>
      <c r="EV28" s="93"/>
      <c r="EW28" s="93"/>
      <c r="EX28" s="93"/>
    </row>
    <row r="29" spans="1:154" ht="12.75">
      <c r="A29" s="8">
        <v>24</v>
      </c>
      <c r="B29" s="79" t="s">
        <v>81</v>
      </c>
      <c r="C29" s="79" t="s">
        <v>80</v>
      </c>
      <c r="D29" s="29" t="s">
        <v>88</v>
      </c>
      <c r="E29" s="9" t="s">
        <v>109</v>
      </c>
      <c r="F29" s="20">
        <f>COUNT(AM29:EX29)</f>
        <v>0</v>
      </c>
      <c r="G29" s="13" t="e">
        <f>AVERAGE(I29:J29)</f>
        <v>#NUM!</v>
      </c>
      <c r="H29" s="39" t="str">
        <f>IF(F29&lt;12,"Nee","Ja")</f>
        <v>Nee</v>
      </c>
      <c r="I29" s="115" t="e">
        <f>SMALL(AM29:EX29,1)</f>
        <v>#NUM!</v>
      </c>
      <c r="J29" s="115" t="e">
        <f>SMALL(AM29:EX29,2)</f>
        <v>#NUM!</v>
      </c>
      <c r="K29" s="115" t="e">
        <f>SMALL(AM29:EX29,3)</f>
        <v>#NUM!</v>
      </c>
      <c r="L29" s="115" t="e">
        <f>SMALL(AM29:EX29,4)</f>
        <v>#NUM!</v>
      </c>
      <c r="M29" s="115" t="e">
        <f>SMALL(AM29:EX29,5)</f>
        <v>#NUM!</v>
      </c>
      <c r="N29" s="115" t="e">
        <f>SMALL(AM29:EX29,6)</f>
        <v>#NUM!</v>
      </c>
      <c r="O29" s="115" t="e">
        <f>SMALL(AM29:EX29,7)</f>
        <v>#NUM!</v>
      </c>
      <c r="P29" s="115" t="e">
        <f>SMALL(AM29:EX29,8)</f>
        <v>#NUM!</v>
      </c>
      <c r="Q29" s="115" t="e">
        <f>SMALL(AM29:EX29,9)</f>
        <v>#NUM!</v>
      </c>
      <c r="R29" s="115" t="e">
        <f>SMALL(AM29:EX29,10)</f>
        <v>#NUM!</v>
      </c>
      <c r="S29" s="115" t="e">
        <f>SMALL(AM29:EX29,11)</f>
        <v>#NUM!</v>
      </c>
      <c r="T29" s="115" t="e">
        <f>SMALL(AM29:EX29,12)</f>
        <v>#NUM!</v>
      </c>
      <c r="U29" s="115" t="e">
        <f>SMALL(AM29:EX29,13)</f>
        <v>#NUM!</v>
      </c>
      <c r="V29" s="115" t="e">
        <f>SMALL(AM29:EX29,14)</f>
        <v>#NUM!</v>
      </c>
      <c r="W29" s="115" t="e">
        <f>SMALL(AM29:EX29,15)</f>
        <v>#NUM!</v>
      </c>
      <c r="X29" s="115" t="e">
        <f>SMALL(AM29:EX29,16)</f>
        <v>#NUM!</v>
      </c>
      <c r="Y29" s="115" t="e">
        <f>SMALL(AM29:EX29,17)</f>
        <v>#NUM!</v>
      </c>
      <c r="Z29" s="115" t="e">
        <f>SMALL(AM29:EX29,18)</f>
        <v>#NUM!</v>
      </c>
      <c r="AA29" s="115" t="e">
        <f>SMALL(AM29:EX29,19)</f>
        <v>#NUM!</v>
      </c>
      <c r="AB29" s="115" t="e">
        <f>SMALL(AM29:EX29,20)</f>
        <v>#NUM!</v>
      </c>
      <c r="AC29" s="115" t="e">
        <f>SMALL(AM29:EX29,21)</f>
        <v>#NUM!</v>
      </c>
      <c r="AD29" s="115" t="e">
        <f>SMALL(AM29:EX29,22)</f>
        <v>#NUM!</v>
      </c>
      <c r="AE29" s="115" t="e">
        <f>SMALL(AM29:EX29,23)</f>
        <v>#NUM!</v>
      </c>
      <c r="AF29" s="115" t="e">
        <f>SMALL(AM29:EX29,24)</f>
        <v>#NUM!</v>
      </c>
      <c r="AG29" s="115" t="e">
        <f>SMALL(AM29:EX29,25)</f>
        <v>#NUM!</v>
      </c>
      <c r="AH29" s="115" t="e">
        <f>SMALL(AM29:EX29,26)</f>
        <v>#NUM!</v>
      </c>
      <c r="AI29" s="115" t="e">
        <f>SMALL(AM29:EX29,27)</f>
        <v>#NUM!</v>
      </c>
      <c r="AJ29" s="115" t="e">
        <f>SMALL(AM29:EX29,28)</f>
        <v>#NUM!</v>
      </c>
      <c r="AK29" s="115" t="e">
        <f>SMALL(AM29:EX29,29)</f>
        <v>#NUM!</v>
      </c>
      <c r="AL29" s="115" t="e">
        <f>SMALL(AM29:EX29,30)</f>
        <v>#NUM!</v>
      </c>
      <c r="AM29" s="11"/>
      <c r="AN29" s="11"/>
      <c r="AO29" s="11"/>
      <c r="AP29" s="11"/>
      <c r="AQ29" s="14"/>
      <c r="AR29" s="14"/>
      <c r="AS29" s="14"/>
      <c r="AT29" s="14"/>
      <c r="AU29" s="11"/>
      <c r="AV29" s="11"/>
      <c r="AW29" s="11"/>
      <c r="AX29" s="11"/>
      <c r="AY29" s="11"/>
      <c r="AZ29" s="11"/>
      <c r="BA29" s="51"/>
      <c r="BB29" s="86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5"/>
      <c r="BP29" s="85"/>
      <c r="BQ29" s="84"/>
      <c r="BR29" s="84"/>
      <c r="BS29" s="85"/>
      <c r="BT29" s="85"/>
      <c r="BU29" s="84"/>
      <c r="BV29" s="84"/>
      <c r="BW29" s="11"/>
      <c r="BX29" s="11"/>
      <c r="BY29" s="11"/>
      <c r="BZ29" s="11"/>
      <c r="CA29" s="11"/>
      <c r="CB29" s="11"/>
      <c r="CC29" s="14"/>
      <c r="CD29" s="14"/>
      <c r="CE29" s="14"/>
      <c r="CF29" s="14"/>
      <c r="CG29" s="21"/>
      <c r="CH29" s="21"/>
      <c r="CI29" s="21"/>
      <c r="CJ29" s="21"/>
      <c r="CK29" s="64"/>
      <c r="CL29" s="64"/>
      <c r="CM29" s="64"/>
      <c r="CN29" s="64"/>
      <c r="CO29" s="66"/>
      <c r="CP29" s="66"/>
      <c r="CQ29" s="66"/>
      <c r="CR29" s="66"/>
      <c r="CS29" s="68"/>
      <c r="CT29" s="68"/>
      <c r="CU29" s="68"/>
      <c r="CV29" s="68"/>
      <c r="CW29" s="73"/>
      <c r="CX29" s="73"/>
      <c r="CY29" s="69"/>
      <c r="CZ29" s="69"/>
      <c r="DA29" s="69"/>
      <c r="DB29" s="69"/>
      <c r="DC29" s="75"/>
      <c r="DD29" s="75"/>
      <c r="DE29" s="75"/>
      <c r="DF29" s="75"/>
      <c r="DG29" s="88"/>
      <c r="DH29" s="88"/>
      <c r="DI29" s="88"/>
      <c r="DJ29" s="62"/>
      <c r="DK29" s="62"/>
      <c r="DL29" s="62"/>
      <c r="DM29" s="62"/>
      <c r="DN29" s="61"/>
      <c r="DO29" s="61"/>
      <c r="DP29" s="61"/>
      <c r="DQ29" s="56"/>
      <c r="DR29" s="56"/>
      <c r="DS29" s="56"/>
      <c r="DT29" s="56"/>
      <c r="DU29" s="59"/>
      <c r="DV29" s="59"/>
      <c r="DW29" s="59"/>
      <c r="DX29" s="59"/>
      <c r="DY29" s="57"/>
      <c r="DZ29" s="57"/>
      <c r="EA29" s="57"/>
      <c r="EB29" s="41"/>
      <c r="EC29" s="41"/>
      <c r="ED29" s="41"/>
      <c r="EE29" s="41"/>
      <c r="EF29" s="53"/>
      <c r="EG29" s="53"/>
      <c r="EH29" s="53"/>
      <c r="EI29" s="53"/>
      <c r="EJ29" s="53"/>
      <c r="EK29" s="89"/>
      <c r="EL29" s="89"/>
      <c r="EM29" s="89"/>
      <c r="EN29" s="89"/>
      <c r="EO29" s="92"/>
      <c r="EP29" s="92"/>
      <c r="EQ29" s="92"/>
      <c r="ER29" s="92"/>
      <c r="ES29" s="94"/>
      <c r="ET29" s="94"/>
      <c r="EU29" s="94"/>
      <c r="EV29" s="94"/>
      <c r="EW29" s="94"/>
      <c r="EX29" s="94"/>
    </row>
    <row r="30" spans="1:154" ht="12.75">
      <c r="A30" s="8">
        <v>25</v>
      </c>
      <c r="B30" s="80" t="s">
        <v>29</v>
      </c>
      <c r="C30" s="79" t="s">
        <v>77</v>
      </c>
      <c r="D30" s="29" t="s">
        <v>90</v>
      </c>
      <c r="E30" s="10" t="s">
        <v>52</v>
      </c>
      <c r="F30" s="20">
        <f>COUNT(AM30:EX30)</f>
        <v>0</v>
      </c>
      <c r="G30" s="13" t="e">
        <f>AVERAGE(I30:J30)</f>
        <v>#NUM!</v>
      </c>
      <c r="H30" s="39" t="str">
        <f>IF(F30&lt;12,"Nee","Ja")</f>
        <v>Nee</v>
      </c>
      <c r="I30" s="115" t="e">
        <f>SMALL(AM30:EX30,1)</f>
        <v>#NUM!</v>
      </c>
      <c r="J30" s="115" t="e">
        <f>SMALL(AM30:EX30,2)</f>
        <v>#NUM!</v>
      </c>
      <c r="K30" s="115" t="e">
        <f>SMALL(AM30:EX30,3)</f>
        <v>#NUM!</v>
      </c>
      <c r="L30" s="115" t="e">
        <f>SMALL(AM30:EX30,4)</f>
        <v>#NUM!</v>
      </c>
      <c r="M30" s="115" t="e">
        <f>SMALL(AM30:EX30,5)</f>
        <v>#NUM!</v>
      </c>
      <c r="N30" s="115" t="e">
        <f>SMALL(AM30:EX30,6)</f>
        <v>#NUM!</v>
      </c>
      <c r="O30" s="115" t="e">
        <f>SMALL(AM30:EX30,7)</f>
        <v>#NUM!</v>
      </c>
      <c r="P30" s="115" t="e">
        <f>SMALL(AM30:EX30,8)</f>
        <v>#NUM!</v>
      </c>
      <c r="Q30" s="115" t="e">
        <f>SMALL(AM30:EX30,9)</f>
        <v>#NUM!</v>
      </c>
      <c r="R30" s="115" t="e">
        <f>SMALL(AM30:EX30,10)</f>
        <v>#NUM!</v>
      </c>
      <c r="S30" s="115" t="e">
        <f>SMALL(AM30:EX30,11)</f>
        <v>#NUM!</v>
      </c>
      <c r="T30" s="115" t="e">
        <f>SMALL(AM30:EX30,12)</f>
        <v>#NUM!</v>
      </c>
      <c r="U30" s="115" t="e">
        <f>SMALL(AM30:EX30,13)</f>
        <v>#NUM!</v>
      </c>
      <c r="V30" s="115" t="e">
        <f>SMALL(AM30:EX30,14)</f>
        <v>#NUM!</v>
      </c>
      <c r="W30" s="115" t="e">
        <f>SMALL(AM30:EX30,15)</f>
        <v>#NUM!</v>
      </c>
      <c r="X30" s="115" t="e">
        <f>SMALL(AM30:EX30,16)</f>
        <v>#NUM!</v>
      </c>
      <c r="Y30" s="115" t="e">
        <f>SMALL(AM30:EX30,17)</f>
        <v>#NUM!</v>
      </c>
      <c r="Z30" s="115" t="e">
        <f>SMALL(AM30:EX30,18)</f>
        <v>#NUM!</v>
      </c>
      <c r="AA30" s="115" t="e">
        <f>SMALL(AM30:EX30,19)</f>
        <v>#NUM!</v>
      </c>
      <c r="AB30" s="115" t="e">
        <f>SMALL(AM30:EX30,20)</f>
        <v>#NUM!</v>
      </c>
      <c r="AC30" s="115" t="e">
        <f>SMALL(AM30:EX30,21)</f>
        <v>#NUM!</v>
      </c>
      <c r="AD30" s="115" t="e">
        <f>SMALL(AM30:EX30,22)</f>
        <v>#NUM!</v>
      </c>
      <c r="AE30" s="115" t="e">
        <f>SMALL(AM30:EX30,23)</f>
        <v>#NUM!</v>
      </c>
      <c r="AF30" s="115" t="e">
        <f>SMALL(AM30:EX30,24)</f>
        <v>#NUM!</v>
      </c>
      <c r="AG30" s="115" t="e">
        <f>SMALL(AM30:EX30,25)</f>
        <v>#NUM!</v>
      </c>
      <c r="AH30" s="115" t="e">
        <f>SMALL(AM30:EX30,26)</f>
        <v>#NUM!</v>
      </c>
      <c r="AI30" s="115" t="e">
        <f>SMALL(AM30:EX30,27)</f>
        <v>#NUM!</v>
      </c>
      <c r="AJ30" s="115" t="e">
        <f>SMALL(AM30:EX30,28)</f>
        <v>#NUM!</v>
      </c>
      <c r="AK30" s="115" t="e">
        <f>SMALL(AM30:EX30,29)</f>
        <v>#NUM!</v>
      </c>
      <c r="AL30" s="115" t="e">
        <f>SMALL(AM30:EX30,30)</f>
        <v>#NUM!</v>
      </c>
      <c r="AM30" s="12"/>
      <c r="AN30" s="12"/>
      <c r="AO30" s="11"/>
      <c r="AP30" s="11"/>
      <c r="AQ30" s="14"/>
      <c r="AR30" s="14"/>
      <c r="AS30" s="14"/>
      <c r="AT30" s="14"/>
      <c r="AU30" s="12"/>
      <c r="AV30" s="12"/>
      <c r="AW30" s="12"/>
      <c r="AX30" s="12"/>
      <c r="AY30" s="12"/>
      <c r="AZ30" s="12"/>
      <c r="BA30" s="50"/>
      <c r="BB30" s="83"/>
      <c r="BC30" s="87"/>
      <c r="BD30" s="87"/>
      <c r="BE30" s="87"/>
      <c r="BF30" s="87"/>
      <c r="BG30" s="84"/>
      <c r="BH30" s="84"/>
      <c r="BI30" s="84"/>
      <c r="BJ30" s="84"/>
      <c r="BK30" s="84"/>
      <c r="BL30" s="84"/>
      <c r="BM30" s="84"/>
      <c r="BN30" s="84"/>
      <c r="BO30" s="85"/>
      <c r="BP30" s="85"/>
      <c r="BQ30" s="84"/>
      <c r="BR30" s="84"/>
      <c r="BS30" s="85"/>
      <c r="BT30" s="85"/>
      <c r="BU30" s="87"/>
      <c r="BV30" s="87"/>
      <c r="BW30" s="11"/>
      <c r="BX30" s="11"/>
      <c r="BY30" s="12"/>
      <c r="BZ30" s="12"/>
      <c r="CA30" s="12"/>
      <c r="CB30" s="12"/>
      <c r="CC30" s="14"/>
      <c r="CD30" s="14"/>
      <c r="CE30" s="14"/>
      <c r="CF30" s="14"/>
      <c r="CG30" s="23"/>
      <c r="CH30" s="23"/>
      <c r="CI30" s="23"/>
      <c r="CJ30" s="23"/>
      <c r="CK30" s="64"/>
      <c r="CL30" s="64"/>
      <c r="CM30" s="64"/>
      <c r="CN30" s="64"/>
      <c r="CO30" s="66"/>
      <c r="CP30" s="66"/>
      <c r="CQ30" s="66"/>
      <c r="CR30" s="66"/>
      <c r="CS30" s="68"/>
      <c r="CT30" s="68"/>
      <c r="CU30" s="68"/>
      <c r="CV30" s="68"/>
      <c r="CW30" s="73"/>
      <c r="CX30" s="73"/>
      <c r="CY30" s="69"/>
      <c r="CZ30" s="69"/>
      <c r="DA30" s="69"/>
      <c r="DB30" s="69"/>
      <c r="DC30" s="75"/>
      <c r="DD30" s="75"/>
      <c r="DE30" s="75"/>
      <c r="DF30" s="75"/>
      <c r="DG30" s="88"/>
      <c r="DH30" s="88"/>
      <c r="DI30" s="88"/>
      <c r="DJ30" s="62"/>
      <c r="DK30" s="62"/>
      <c r="DL30" s="62"/>
      <c r="DM30" s="62"/>
      <c r="DN30" s="61"/>
      <c r="DO30" s="61"/>
      <c r="DP30" s="61"/>
      <c r="DQ30" s="56"/>
      <c r="DR30" s="56"/>
      <c r="DS30" s="56"/>
      <c r="DT30" s="56"/>
      <c r="DU30" s="59"/>
      <c r="DV30" s="59"/>
      <c r="DW30" s="59"/>
      <c r="DX30" s="59"/>
      <c r="DY30" s="57"/>
      <c r="DZ30" s="57"/>
      <c r="EA30" s="57"/>
      <c r="EB30" s="41"/>
      <c r="EC30" s="41"/>
      <c r="ED30" s="41"/>
      <c r="EE30" s="41"/>
      <c r="EF30" s="53"/>
      <c r="EG30" s="53"/>
      <c r="EH30" s="53"/>
      <c r="EI30" s="53"/>
      <c r="EJ30" s="53"/>
      <c r="EK30" s="89"/>
      <c r="EL30" s="89"/>
      <c r="EM30" s="89"/>
      <c r="EN30" s="89"/>
      <c r="EO30" s="92"/>
      <c r="EP30" s="92"/>
      <c r="EQ30" s="92"/>
      <c r="ER30" s="92"/>
      <c r="ES30" s="93"/>
      <c r="ET30" s="93"/>
      <c r="EU30" s="93"/>
      <c r="EV30" s="93"/>
      <c r="EW30" s="93"/>
      <c r="EX30" s="93"/>
    </row>
    <row r="31" spans="1:154" ht="12.75">
      <c r="A31" s="8">
        <v>26</v>
      </c>
      <c r="B31" s="78" t="s">
        <v>59</v>
      </c>
      <c r="C31" s="79" t="s">
        <v>60</v>
      </c>
      <c r="D31" s="29" t="s">
        <v>103</v>
      </c>
      <c r="E31" s="9" t="s">
        <v>55</v>
      </c>
      <c r="F31" s="20">
        <f>COUNT(AM31:EX31)</f>
        <v>0</v>
      </c>
      <c r="G31" s="13" t="e">
        <f>AVERAGE(I31:J31)</f>
        <v>#NUM!</v>
      </c>
      <c r="H31" s="39" t="str">
        <f>IF(F31&lt;12,"Nee","Ja")</f>
        <v>Nee</v>
      </c>
      <c r="I31" s="115" t="e">
        <f>SMALL(AM31:EX31,1)</f>
        <v>#NUM!</v>
      </c>
      <c r="J31" s="115" t="e">
        <f>SMALL(AM31:EX31,2)</f>
        <v>#NUM!</v>
      </c>
      <c r="K31" s="115" t="e">
        <f>SMALL(AM31:EX31,3)</f>
        <v>#NUM!</v>
      </c>
      <c r="L31" s="115" t="e">
        <f>SMALL(AM31:EX31,4)</f>
        <v>#NUM!</v>
      </c>
      <c r="M31" s="115" t="e">
        <f>SMALL(AM31:EX31,5)</f>
        <v>#NUM!</v>
      </c>
      <c r="N31" s="115" t="e">
        <f>SMALL(AM31:EX31,6)</f>
        <v>#NUM!</v>
      </c>
      <c r="O31" s="115" t="e">
        <f>SMALL(AM31:EX31,7)</f>
        <v>#NUM!</v>
      </c>
      <c r="P31" s="115" t="e">
        <f>SMALL(AM31:EX31,8)</f>
        <v>#NUM!</v>
      </c>
      <c r="Q31" s="115" t="e">
        <f>SMALL(AM31:EX31,9)</f>
        <v>#NUM!</v>
      </c>
      <c r="R31" s="115" t="e">
        <f>SMALL(AM31:EX31,10)</f>
        <v>#NUM!</v>
      </c>
      <c r="S31" s="115" t="e">
        <f>SMALL(AM31:EX31,11)</f>
        <v>#NUM!</v>
      </c>
      <c r="T31" s="115" t="e">
        <f>SMALL(AM31:EX31,12)</f>
        <v>#NUM!</v>
      </c>
      <c r="U31" s="115" t="e">
        <f>SMALL(AM31:EX31,13)</f>
        <v>#NUM!</v>
      </c>
      <c r="V31" s="115" t="e">
        <f>SMALL(AM31:EX31,14)</f>
        <v>#NUM!</v>
      </c>
      <c r="W31" s="115" t="e">
        <f>SMALL(AM31:EX31,15)</f>
        <v>#NUM!</v>
      </c>
      <c r="X31" s="115" t="e">
        <f>SMALL(AM31:EX31,16)</f>
        <v>#NUM!</v>
      </c>
      <c r="Y31" s="115" t="e">
        <f>SMALL(AM31:EX31,17)</f>
        <v>#NUM!</v>
      </c>
      <c r="Z31" s="115" t="e">
        <f>SMALL(AM31:EX31,18)</f>
        <v>#NUM!</v>
      </c>
      <c r="AA31" s="115" t="e">
        <f>SMALL(AM31:EX31,19)</f>
        <v>#NUM!</v>
      </c>
      <c r="AB31" s="115" t="e">
        <f>SMALL(AM31:EX31,20)</f>
        <v>#NUM!</v>
      </c>
      <c r="AC31" s="115" t="e">
        <f>SMALL(AM31:EX31,21)</f>
        <v>#NUM!</v>
      </c>
      <c r="AD31" s="115" t="e">
        <f>SMALL(AM31:EX31,22)</f>
        <v>#NUM!</v>
      </c>
      <c r="AE31" s="115" t="e">
        <f>SMALL(AM31:EX31,23)</f>
        <v>#NUM!</v>
      </c>
      <c r="AF31" s="115" t="e">
        <f>SMALL(AM31:EX31,24)</f>
        <v>#NUM!</v>
      </c>
      <c r="AG31" s="115" t="e">
        <f>SMALL(AM31:EX31,25)</f>
        <v>#NUM!</v>
      </c>
      <c r="AH31" s="115" t="e">
        <f>SMALL(AM31:EX31,26)</f>
        <v>#NUM!</v>
      </c>
      <c r="AI31" s="115" t="e">
        <f>SMALL(AM31:EX31,27)</f>
        <v>#NUM!</v>
      </c>
      <c r="AJ31" s="115" t="e">
        <f>SMALL(AM31:EX31,28)</f>
        <v>#NUM!</v>
      </c>
      <c r="AK31" s="115" t="e">
        <f>SMALL(AM31:EX31,29)</f>
        <v>#NUM!</v>
      </c>
      <c r="AL31" s="115" t="e">
        <f>SMALL(AM31:EX31,30)</f>
        <v>#NUM!</v>
      </c>
      <c r="AM31" s="12"/>
      <c r="AN31" s="12"/>
      <c r="AO31" s="11"/>
      <c r="AP31" s="11"/>
      <c r="AQ31" s="14"/>
      <c r="AR31" s="14"/>
      <c r="AS31" s="14"/>
      <c r="AT31" s="14"/>
      <c r="AU31" s="12"/>
      <c r="AV31" s="12"/>
      <c r="AW31" s="12"/>
      <c r="AX31" s="12"/>
      <c r="AY31" s="12"/>
      <c r="AZ31" s="12"/>
      <c r="BA31" s="51"/>
      <c r="BB31" s="86"/>
      <c r="BC31" s="87"/>
      <c r="BD31" s="87"/>
      <c r="BE31" s="87"/>
      <c r="BF31" s="87"/>
      <c r="BG31" s="84"/>
      <c r="BH31" s="84"/>
      <c r="BI31" s="84"/>
      <c r="BJ31" s="84"/>
      <c r="BK31" s="84"/>
      <c r="BL31" s="84"/>
      <c r="BM31" s="84"/>
      <c r="BN31" s="84"/>
      <c r="BO31" s="87"/>
      <c r="BP31" s="87"/>
      <c r="BQ31" s="84"/>
      <c r="BR31" s="84"/>
      <c r="BS31" s="85"/>
      <c r="BT31" s="85"/>
      <c r="BU31" s="84"/>
      <c r="BV31" s="84"/>
      <c r="BW31" s="11"/>
      <c r="BX31" s="11"/>
      <c r="BY31" s="11"/>
      <c r="BZ31" s="11"/>
      <c r="CA31" s="11"/>
      <c r="CB31" s="11"/>
      <c r="CC31" s="14"/>
      <c r="CD31" s="14"/>
      <c r="CE31" s="14"/>
      <c r="CF31" s="14"/>
      <c r="CG31" s="21"/>
      <c r="CH31" s="21"/>
      <c r="CI31" s="21"/>
      <c r="CJ31" s="21"/>
      <c r="CK31" s="64"/>
      <c r="CL31" s="64"/>
      <c r="CM31" s="64"/>
      <c r="CN31" s="64"/>
      <c r="CO31" s="66"/>
      <c r="CP31" s="66"/>
      <c r="CQ31" s="66"/>
      <c r="CR31" s="66"/>
      <c r="CS31" s="68"/>
      <c r="CT31" s="68"/>
      <c r="CU31" s="68"/>
      <c r="CV31" s="68"/>
      <c r="CW31" s="73"/>
      <c r="CX31" s="73"/>
      <c r="CY31" s="69"/>
      <c r="CZ31" s="69"/>
      <c r="DA31" s="69"/>
      <c r="DB31" s="69"/>
      <c r="DC31" s="75"/>
      <c r="DD31" s="75"/>
      <c r="DE31" s="75"/>
      <c r="DF31" s="75"/>
      <c r="DG31" s="88"/>
      <c r="DH31" s="88"/>
      <c r="DI31" s="88"/>
      <c r="DJ31" s="62"/>
      <c r="DK31" s="62"/>
      <c r="DL31" s="62"/>
      <c r="DM31" s="62"/>
      <c r="DN31" s="61"/>
      <c r="DO31" s="61"/>
      <c r="DP31" s="61"/>
      <c r="DQ31" s="56"/>
      <c r="DR31" s="56"/>
      <c r="DS31" s="56"/>
      <c r="DT31" s="56"/>
      <c r="DU31" s="59"/>
      <c r="DV31" s="59"/>
      <c r="DW31" s="59"/>
      <c r="DX31" s="59"/>
      <c r="DY31" s="57"/>
      <c r="DZ31" s="57"/>
      <c r="EA31" s="57"/>
      <c r="EB31" s="41"/>
      <c r="EC31" s="41"/>
      <c r="ED31" s="41"/>
      <c r="EE31" s="41"/>
      <c r="EF31" s="53"/>
      <c r="EG31" s="53"/>
      <c r="EH31" s="53"/>
      <c r="EI31" s="53"/>
      <c r="EJ31" s="53"/>
      <c r="EK31" s="89"/>
      <c r="EL31" s="89"/>
      <c r="EM31" s="89"/>
      <c r="EN31" s="89"/>
      <c r="EO31" s="92"/>
      <c r="EP31" s="92"/>
      <c r="EQ31" s="92"/>
      <c r="ER31" s="92"/>
      <c r="ES31" s="93"/>
      <c r="ET31" s="93"/>
      <c r="EU31" s="93"/>
      <c r="EV31" s="93"/>
      <c r="EW31" s="93"/>
      <c r="EX31" s="93"/>
    </row>
    <row r="32" spans="1:154" ht="12.75">
      <c r="A32" s="8">
        <v>27</v>
      </c>
      <c r="B32" s="78" t="s">
        <v>51</v>
      </c>
      <c r="C32" s="79" t="s">
        <v>114</v>
      </c>
      <c r="D32" s="29" t="s">
        <v>115</v>
      </c>
      <c r="E32" s="9" t="s">
        <v>116</v>
      </c>
      <c r="F32" s="20">
        <f>COUNT(AM32:EX32)</f>
        <v>0</v>
      </c>
      <c r="G32" s="13" t="e">
        <f>AVERAGE(I32:J32)</f>
        <v>#NUM!</v>
      </c>
      <c r="H32" s="39" t="str">
        <f>IF(F32&lt;12,"Nee","Ja")</f>
        <v>Nee</v>
      </c>
      <c r="I32" s="115" t="e">
        <f>SMALL(AM32:EX32,1)</f>
        <v>#NUM!</v>
      </c>
      <c r="J32" s="115" t="e">
        <f>SMALL(AM32:EX32,2)</f>
        <v>#NUM!</v>
      </c>
      <c r="K32" s="115" t="e">
        <f>SMALL(AM32:EX32,3)</f>
        <v>#NUM!</v>
      </c>
      <c r="L32" s="115" t="e">
        <f>SMALL(AM32:EX32,4)</f>
        <v>#NUM!</v>
      </c>
      <c r="M32" s="115" t="e">
        <f>SMALL(AM32:EX32,5)</f>
        <v>#NUM!</v>
      </c>
      <c r="N32" s="115" t="e">
        <f>SMALL(AM32:EX32,6)</f>
        <v>#NUM!</v>
      </c>
      <c r="O32" s="115" t="e">
        <f>SMALL(AM32:EX32,7)</f>
        <v>#NUM!</v>
      </c>
      <c r="P32" s="115" t="e">
        <f>SMALL(AM32:EX32,8)</f>
        <v>#NUM!</v>
      </c>
      <c r="Q32" s="115" t="e">
        <f>SMALL(AM32:EX32,9)</f>
        <v>#NUM!</v>
      </c>
      <c r="R32" s="115" t="e">
        <f>SMALL(AM32:EX32,10)</f>
        <v>#NUM!</v>
      </c>
      <c r="S32" s="115" t="e">
        <f>SMALL(AM32:EX32,11)</f>
        <v>#NUM!</v>
      </c>
      <c r="T32" s="115" t="e">
        <f>SMALL(AM32:EX32,12)</f>
        <v>#NUM!</v>
      </c>
      <c r="U32" s="115" t="e">
        <f>SMALL(AM32:EX32,13)</f>
        <v>#NUM!</v>
      </c>
      <c r="V32" s="115" t="e">
        <f>SMALL(AM32:EX32,14)</f>
        <v>#NUM!</v>
      </c>
      <c r="W32" s="115" t="e">
        <f>SMALL(AM32:EX32,15)</f>
        <v>#NUM!</v>
      </c>
      <c r="X32" s="115" t="e">
        <f>SMALL(AM32:EX32,16)</f>
        <v>#NUM!</v>
      </c>
      <c r="Y32" s="115" t="e">
        <f>SMALL(AM32:EX32,17)</f>
        <v>#NUM!</v>
      </c>
      <c r="Z32" s="115" t="e">
        <f>SMALL(AM32:EX32,18)</f>
        <v>#NUM!</v>
      </c>
      <c r="AA32" s="115" t="e">
        <f>SMALL(AM32:EX32,19)</f>
        <v>#NUM!</v>
      </c>
      <c r="AB32" s="115" t="e">
        <f>SMALL(AM32:EX32,20)</f>
        <v>#NUM!</v>
      </c>
      <c r="AC32" s="115" t="e">
        <f>SMALL(AM32:EX32,21)</f>
        <v>#NUM!</v>
      </c>
      <c r="AD32" s="115" t="e">
        <f>SMALL(AM32:EX32,22)</f>
        <v>#NUM!</v>
      </c>
      <c r="AE32" s="115" t="e">
        <f>SMALL(AM32:EX32,23)</f>
        <v>#NUM!</v>
      </c>
      <c r="AF32" s="115" t="e">
        <f>SMALL(AM32:EX32,24)</f>
        <v>#NUM!</v>
      </c>
      <c r="AG32" s="115" t="e">
        <f>SMALL(AM32:EX32,25)</f>
        <v>#NUM!</v>
      </c>
      <c r="AH32" s="115" t="e">
        <f>SMALL(AM32:EX32,26)</f>
        <v>#NUM!</v>
      </c>
      <c r="AI32" s="115" t="e">
        <f>SMALL(AM32:EX32,27)</f>
        <v>#NUM!</v>
      </c>
      <c r="AJ32" s="115" t="e">
        <f>SMALL(AM32:EX32,28)</f>
        <v>#NUM!</v>
      </c>
      <c r="AK32" s="115" t="e">
        <f>SMALL(AM32:EX32,29)</f>
        <v>#NUM!</v>
      </c>
      <c r="AL32" s="115" t="e">
        <f>SMALL(AM32:EX32,30)</f>
        <v>#NUM!</v>
      </c>
      <c r="AM32" s="12"/>
      <c r="AN32" s="12"/>
      <c r="AO32" s="11"/>
      <c r="AP32" s="11"/>
      <c r="AQ32" s="14"/>
      <c r="AR32" s="14"/>
      <c r="AS32" s="14"/>
      <c r="AT32" s="14"/>
      <c r="AU32" s="12"/>
      <c r="AV32" s="12"/>
      <c r="AW32" s="12"/>
      <c r="AX32" s="12"/>
      <c r="AY32" s="12"/>
      <c r="AZ32" s="12"/>
      <c r="BA32" s="51"/>
      <c r="BB32" s="86"/>
      <c r="BC32" s="87"/>
      <c r="BD32" s="87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7"/>
      <c r="BP32" s="87"/>
      <c r="BQ32" s="84"/>
      <c r="BR32" s="84"/>
      <c r="BS32" s="85"/>
      <c r="BT32" s="85"/>
      <c r="BU32" s="84"/>
      <c r="BV32" s="84"/>
      <c r="BW32" s="11"/>
      <c r="BX32" s="11"/>
      <c r="BY32" s="11"/>
      <c r="BZ32" s="11"/>
      <c r="CA32" s="11"/>
      <c r="CB32" s="11"/>
      <c r="CC32" s="14"/>
      <c r="CD32" s="14"/>
      <c r="CE32" s="14"/>
      <c r="CF32" s="14"/>
      <c r="CG32" s="21"/>
      <c r="CH32" s="21"/>
      <c r="CI32" s="21"/>
      <c r="CJ32" s="21"/>
      <c r="CK32" s="64"/>
      <c r="CL32" s="64"/>
      <c r="CM32" s="64"/>
      <c r="CN32" s="64"/>
      <c r="CO32" s="66"/>
      <c r="CP32" s="66"/>
      <c r="CQ32" s="66"/>
      <c r="CR32" s="66"/>
      <c r="CS32" s="68"/>
      <c r="CT32" s="68"/>
      <c r="CU32" s="68"/>
      <c r="CV32" s="68"/>
      <c r="CW32" s="73"/>
      <c r="CX32" s="73"/>
      <c r="CY32" s="69"/>
      <c r="CZ32" s="69"/>
      <c r="DA32" s="69"/>
      <c r="DB32" s="69"/>
      <c r="DC32" s="75"/>
      <c r="DD32" s="75"/>
      <c r="DE32" s="75"/>
      <c r="DF32" s="75"/>
      <c r="DG32" s="88"/>
      <c r="DH32" s="88"/>
      <c r="DI32" s="88"/>
      <c r="DJ32" s="62"/>
      <c r="DK32" s="62"/>
      <c r="DL32" s="62"/>
      <c r="DM32" s="62"/>
      <c r="DN32" s="61"/>
      <c r="DO32" s="61"/>
      <c r="DP32" s="61"/>
      <c r="DQ32" s="56"/>
      <c r="DR32" s="56"/>
      <c r="DS32" s="56"/>
      <c r="DT32" s="56"/>
      <c r="DU32" s="59"/>
      <c r="DV32" s="59"/>
      <c r="DW32" s="59"/>
      <c r="DX32" s="59"/>
      <c r="DY32" s="57"/>
      <c r="DZ32" s="57"/>
      <c r="EA32" s="57"/>
      <c r="EB32" s="41"/>
      <c r="EC32" s="41"/>
      <c r="ED32" s="41"/>
      <c r="EE32" s="41"/>
      <c r="EF32" s="53"/>
      <c r="EG32" s="53"/>
      <c r="EH32" s="53"/>
      <c r="EI32" s="53"/>
      <c r="EJ32" s="53"/>
      <c r="EK32" s="89"/>
      <c r="EL32" s="89"/>
      <c r="EM32" s="89"/>
      <c r="EN32" s="89"/>
      <c r="EO32" s="92"/>
      <c r="EP32" s="92"/>
      <c r="EQ32" s="92"/>
      <c r="ER32" s="92"/>
      <c r="ES32" s="93"/>
      <c r="ET32" s="93"/>
      <c r="EU32" s="93"/>
      <c r="EV32" s="93"/>
      <c r="EW32" s="93"/>
      <c r="EX32" s="93"/>
    </row>
    <row r="33" spans="1:154" ht="12.75">
      <c r="A33" s="8">
        <v>28</v>
      </c>
      <c r="B33" s="78" t="s">
        <v>151</v>
      </c>
      <c r="C33" s="79" t="s">
        <v>152</v>
      </c>
      <c r="D33" s="29"/>
      <c r="E33" s="9" t="s">
        <v>17</v>
      </c>
      <c r="F33" s="20">
        <f>COUNT(AM33:EX33)</f>
        <v>0</v>
      </c>
      <c r="G33" s="13" t="e">
        <f>AVERAGE(I33:J33)</f>
        <v>#NUM!</v>
      </c>
      <c r="H33" s="39" t="str">
        <f>IF(F33&lt;12,"Nee","Ja")</f>
        <v>Nee</v>
      </c>
      <c r="I33" s="115" t="e">
        <f>SMALL(AM33:EX33,1)</f>
        <v>#NUM!</v>
      </c>
      <c r="J33" s="115" t="e">
        <f>SMALL(AM33:EX33,2)</f>
        <v>#NUM!</v>
      </c>
      <c r="K33" s="115" t="e">
        <f>SMALL(AM33:EX33,3)</f>
        <v>#NUM!</v>
      </c>
      <c r="L33" s="115" t="e">
        <f>SMALL(AM33:EX33,4)</f>
        <v>#NUM!</v>
      </c>
      <c r="M33" s="115" t="e">
        <f>SMALL(AM33:EX33,5)</f>
        <v>#NUM!</v>
      </c>
      <c r="N33" s="115" t="e">
        <f>SMALL(AM33:EX33,6)</f>
        <v>#NUM!</v>
      </c>
      <c r="O33" s="115" t="e">
        <f>SMALL(AM33:EX33,7)</f>
        <v>#NUM!</v>
      </c>
      <c r="P33" s="115" t="e">
        <f>SMALL(AM33:EX33,8)</f>
        <v>#NUM!</v>
      </c>
      <c r="Q33" s="115" t="e">
        <f>SMALL(AM33:EX33,9)</f>
        <v>#NUM!</v>
      </c>
      <c r="R33" s="115" t="e">
        <f>SMALL(AM33:EX33,10)</f>
        <v>#NUM!</v>
      </c>
      <c r="S33" s="115" t="e">
        <f>SMALL(AM33:EX33,11)</f>
        <v>#NUM!</v>
      </c>
      <c r="T33" s="115" t="e">
        <f>SMALL(AM33:EX33,12)</f>
        <v>#NUM!</v>
      </c>
      <c r="U33" s="115" t="e">
        <f>SMALL(AM33:EX33,13)</f>
        <v>#NUM!</v>
      </c>
      <c r="V33" s="115" t="e">
        <f>SMALL(AM33:EX33,14)</f>
        <v>#NUM!</v>
      </c>
      <c r="W33" s="115" t="e">
        <f>SMALL(AM33:EX33,15)</f>
        <v>#NUM!</v>
      </c>
      <c r="X33" s="115" t="e">
        <f>SMALL(AM33:EX33,16)</f>
        <v>#NUM!</v>
      </c>
      <c r="Y33" s="115" t="e">
        <f>SMALL(AM33:EX33,17)</f>
        <v>#NUM!</v>
      </c>
      <c r="Z33" s="115" t="e">
        <f>SMALL(AM33:EX33,18)</f>
        <v>#NUM!</v>
      </c>
      <c r="AA33" s="115" t="e">
        <f>SMALL(AM33:EX33,19)</f>
        <v>#NUM!</v>
      </c>
      <c r="AB33" s="115" t="e">
        <f>SMALL(AM33:EX33,20)</f>
        <v>#NUM!</v>
      </c>
      <c r="AC33" s="115" t="e">
        <f>SMALL(AM33:EX33,21)</f>
        <v>#NUM!</v>
      </c>
      <c r="AD33" s="115" t="e">
        <f>SMALL(AM33:EX33,22)</f>
        <v>#NUM!</v>
      </c>
      <c r="AE33" s="115" t="e">
        <f>SMALL(AM33:EX33,23)</f>
        <v>#NUM!</v>
      </c>
      <c r="AF33" s="115" t="e">
        <f>SMALL(AM33:EX33,24)</f>
        <v>#NUM!</v>
      </c>
      <c r="AG33" s="115" t="e">
        <f>SMALL(AM33:EX33,25)</f>
        <v>#NUM!</v>
      </c>
      <c r="AH33" s="115" t="e">
        <f>SMALL(AM33:EX33,26)</f>
        <v>#NUM!</v>
      </c>
      <c r="AI33" s="115" t="e">
        <f>SMALL(AM33:EX33,27)</f>
        <v>#NUM!</v>
      </c>
      <c r="AJ33" s="115" t="e">
        <f>SMALL(AM33:EX33,28)</f>
        <v>#NUM!</v>
      </c>
      <c r="AK33" s="115" t="e">
        <f>SMALL(AM33:EX33,29)</f>
        <v>#NUM!</v>
      </c>
      <c r="AL33" s="115" t="e">
        <f>SMALL(AM33:EX33,30)</f>
        <v>#NUM!</v>
      </c>
      <c r="AM33" s="12"/>
      <c r="AN33" s="12"/>
      <c r="AO33" s="11"/>
      <c r="AP33" s="11"/>
      <c r="AQ33" s="14"/>
      <c r="AR33" s="14"/>
      <c r="AS33" s="14"/>
      <c r="AT33" s="14"/>
      <c r="AU33" s="12"/>
      <c r="AV33" s="12"/>
      <c r="AW33" s="12"/>
      <c r="AX33" s="12"/>
      <c r="AY33" s="12"/>
      <c r="AZ33" s="12"/>
      <c r="BA33" s="51"/>
      <c r="BB33" s="86"/>
      <c r="BC33" s="87"/>
      <c r="BD33" s="87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7"/>
      <c r="BP33" s="87"/>
      <c r="BQ33" s="84"/>
      <c r="BR33" s="84"/>
      <c r="BS33" s="85"/>
      <c r="BT33" s="85"/>
      <c r="BU33" s="84"/>
      <c r="BV33" s="84"/>
      <c r="BW33" s="11"/>
      <c r="BX33" s="11"/>
      <c r="BY33" s="11"/>
      <c r="BZ33" s="11"/>
      <c r="CA33" s="11"/>
      <c r="CB33" s="11"/>
      <c r="CC33" s="14"/>
      <c r="CD33" s="14"/>
      <c r="CE33" s="14"/>
      <c r="CF33" s="14"/>
      <c r="CG33" s="21"/>
      <c r="CH33" s="21"/>
      <c r="CI33" s="21"/>
      <c r="CJ33" s="21"/>
      <c r="CK33" s="64"/>
      <c r="CL33" s="64"/>
      <c r="CM33" s="64"/>
      <c r="CN33" s="64"/>
      <c r="CO33" s="66"/>
      <c r="CP33" s="66"/>
      <c r="CQ33" s="66"/>
      <c r="CR33" s="66"/>
      <c r="CS33" s="68"/>
      <c r="CT33" s="68"/>
      <c r="CU33" s="68"/>
      <c r="CV33" s="68"/>
      <c r="CW33" s="73"/>
      <c r="CX33" s="73"/>
      <c r="CY33" s="69"/>
      <c r="CZ33" s="69"/>
      <c r="DA33" s="69"/>
      <c r="DB33" s="69"/>
      <c r="DC33" s="75"/>
      <c r="DD33" s="75"/>
      <c r="DE33" s="75"/>
      <c r="DF33" s="75"/>
      <c r="DG33" s="88"/>
      <c r="DH33" s="88"/>
      <c r="DI33" s="88"/>
      <c r="DJ33" s="62"/>
      <c r="DK33" s="62"/>
      <c r="DL33" s="62"/>
      <c r="DM33" s="62"/>
      <c r="DN33" s="61"/>
      <c r="DO33" s="61"/>
      <c r="DP33" s="61"/>
      <c r="DQ33" s="56"/>
      <c r="DR33" s="56"/>
      <c r="DS33" s="56"/>
      <c r="DT33" s="56"/>
      <c r="DU33" s="59"/>
      <c r="DV33" s="59"/>
      <c r="DW33" s="59"/>
      <c r="DX33" s="59"/>
      <c r="DY33" s="57"/>
      <c r="DZ33" s="57"/>
      <c r="EA33" s="57"/>
      <c r="EB33" s="41"/>
      <c r="EC33" s="41"/>
      <c r="ED33" s="41"/>
      <c r="EE33" s="41"/>
      <c r="EF33" s="53"/>
      <c r="EG33" s="53"/>
      <c r="EH33" s="53"/>
      <c r="EI33" s="53"/>
      <c r="EJ33" s="53"/>
      <c r="EK33" s="89"/>
      <c r="EL33" s="89"/>
      <c r="EM33" s="89"/>
      <c r="EN33" s="89"/>
      <c r="EO33" s="92"/>
      <c r="EP33" s="92"/>
      <c r="EQ33" s="92"/>
      <c r="ER33" s="92"/>
      <c r="ES33" s="93"/>
      <c r="ET33" s="93"/>
      <c r="EU33" s="93"/>
      <c r="EV33" s="93"/>
      <c r="EW33" s="93"/>
      <c r="EX33" s="93"/>
    </row>
    <row r="34" spans="1:154" ht="12.75">
      <c r="A34" s="8">
        <v>29</v>
      </c>
      <c r="B34" s="78" t="s">
        <v>92</v>
      </c>
      <c r="C34" s="79" t="s">
        <v>93</v>
      </c>
      <c r="D34" s="29" t="s">
        <v>94</v>
      </c>
      <c r="E34" s="9" t="s">
        <v>106</v>
      </c>
      <c r="F34" s="20">
        <f>COUNT(AM34:EX34)</f>
        <v>0</v>
      </c>
      <c r="G34" s="13" t="e">
        <f>AVERAGE(I34:J34)</f>
        <v>#NUM!</v>
      </c>
      <c r="H34" s="39" t="str">
        <f>IF(F34&lt;12,"Nee","Ja")</f>
        <v>Nee</v>
      </c>
      <c r="I34" s="115" t="e">
        <f>SMALL(AM34:EX34,1)</f>
        <v>#NUM!</v>
      </c>
      <c r="J34" s="115" t="e">
        <f>SMALL(AM34:EX34,2)</f>
        <v>#NUM!</v>
      </c>
      <c r="K34" s="115" t="e">
        <f>SMALL(AM34:EX34,3)</f>
        <v>#NUM!</v>
      </c>
      <c r="L34" s="115" t="e">
        <f>SMALL(AM34:EX34,4)</f>
        <v>#NUM!</v>
      </c>
      <c r="M34" s="115" t="e">
        <f>SMALL(AM34:EX34,5)</f>
        <v>#NUM!</v>
      </c>
      <c r="N34" s="115" t="e">
        <f>SMALL(AM34:EX34,6)</f>
        <v>#NUM!</v>
      </c>
      <c r="O34" s="115" t="e">
        <f>SMALL(AM34:EX34,7)</f>
        <v>#NUM!</v>
      </c>
      <c r="P34" s="115" t="e">
        <f>SMALL(AM34:EX34,8)</f>
        <v>#NUM!</v>
      </c>
      <c r="Q34" s="115" t="e">
        <f>SMALL(AM34:EX34,9)</f>
        <v>#NUM!</v>
      </c>
      <c r="R34" s="115" t="e">
        <f>SMALL(AM34:EX34,10)</f>
        <v>#NUM!</v>
      </c>
      <c r="S34" s="115" t="e">
        <f>SMALL(AM34:EX34,11)</f>
        <v>#NUM!</v>
      </c>
      <c r="T34" s="115" t="e">
        <f>SMALL(AM34:EX34,12)</f>
        <v>#NUM!</v>
      </c>
      <c r="U34" s="115" t="e">
        <f>SMALL(AM34:EX34,13)</f>
        <v>#NUM!</v>
      </c>
      <c r="V34" s="115" t="e">
        <f>SMALL(AM34:EX34,14)</f>
        <v>#NUM!</v>
      </c>
      <c r="W34" s="115" t="e">
        <f>SMALL(AM34:EX34,15)</f>
        <v>#NUM!</v>
      </c>
      <c r="X34" s="115" t="e">
        <f>SMALL(AM34:EX34,16)</f>
        <v>#NUM!</v>
      </c>
      <c r="Y34" s="115" t="e">
        <f>SMALL(AM34:EX34,17)</f>
        <v>#NUM!</v>
      </c>
      <c r="Z34" s="115" t="e">
        <f>SMALL(AM34:EX34,18)</f>
        <v>#NUM!</v>
      </c>
      <c r="AA34" s="115" t="e">
        <f>SMALL(AM34:EX34,19)</f>
        <v>#NUM!</v>
      </c>
      <c r="AB34" s="115" t="e">
        <f>SMALL(AM34:EX34,20)</f>
        <v>#NUM!</v>
      </c>
      <c r="AC34" s="115" t="e">
        <f>SMALL(AM34:EX34,21)</f>
        <v>#NUM!</v>
      </c>
      <c r="AD34" s="115" t="e">
        <f>SMALL(AM34:EX34,22)</f>
        <v>#NUM!</v>
      </c>
      <c r="AE34" s="115" t="e">
        <f>SMALL(AM34:EX34,23)</f>
        <v>#NUM!</v>
      </c>
      <c r="AF34" s="115" t="e">
        <f>SMALL(AM34:EX34,24)</f>
        <v>#NUM!</v>
      </c>
      <c r="AG34" s="115" t="e">
        <f>SMALL(AM34:EX34,25)</f>
        <v>#NUM!</v>
      </c>
      <c r="AH34" s="115" t="e">
        <f>SMALL(AM34:EX34,26)</f>
        <v>#NUM!</v>
      </c>
      <c r="AI34" s="115" t="e">
        <f>SMALL(AM34:EX34,27)</f>
        <v>#NUM!</v>
      </c>
      <c r="AJ34" s="115" t="e">
        <f>SMALL(AM34:EX34,28)</f>
        <v>#NUM!</v>
      </c>
      <c r="AK34" s="115" t="e">
        <f>SMALL(AM34:EX34,29)</f>
        <v>#NUM!</v>
      </c>
      <c r="AL34" s="115" t="e">
        <f>SMALL(AM34:EX34,30)</f>
        <v>#NUM!</v>
      </c>
      <c r="AM34" s="12"/>
      <c r="AN34" s="12"/>
      <c r="AO34" s="11"/>
      <c r="AP34" s="11"/>
      <c r="AQ34" s="14"/>
      <c r="AR34" s="14"/>
      <c r="AS34" s="14"/>
      <c r="AT34" s="14"/>
      <c r="AU34" s="12"/>
      <c r="AV34" s="12"/>
      <c r="AW34" s="12"/>
      <c r="AX34" s="12"/>
      <c r="AY34" s="12"/>
      <c r="AZ34" s="12"/>
      <c r="BA34" s="51"/>
      <c r="BB34" s="86"/>
      <c r="BC34" s="87"/>
      <c r="BD34" s="87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7"/>
      <c r="BP34" s="87"/>
      <c r="BQ34" s="84"/>
      <c r="BR34" s="84"/>
      <c r="BS34" s="85"/>
      <c r="BT34" s="85"/>
      <c r="BU34" s="84"/>
      <c r="BV34" s="84"/>
      <c r="BW34" s="11"/>
      <c r="BX34" s="11"/>
      <c r="BY34" s="11"/>
      <c r="BZ34" s="11"/>
      <c r="CA34" s="11"/>
      <c r="CB34" s="11"/>
      <c r="CC34" s="14"/>
      <c r="CD34" s="14"/>
      <c r="CE34" s="14"/>
      <c r="CF34" s="14"/>
      <c r="CG34" s="21"/>
      <c r="CH34" s="21"/>
      <c r="CI34" s="21"/>
      <c r="CJ34" s="21"/>
      <c r="CK34" s="64"/>
      <c r="CL34" s="64"/>
      <c r="CM34" s="64"/>
      <c r="CN34" s="64"/>
      <c r="CO34" s="66"/>
      <c r="CP34" s="66"/>
      <c r="CQ34" s="66"/>
      <c r="CR34" s="66"/>
      <c r="CS34" s="68"/>
      <c r="CT34" s="68"/>
      <c r="CU34" s="68"/>
      <c r="CV34" s="68"/>
      <c r="CW34" s="73"/>
      <c r="CX34" s="73"/>
      <c r="CY34" s="69"/>
      <c r="CZ34" s="69"/>
      <c r="DA34" s="69"/>
      <c r="DB34" s="69"/>
      <c r="DC34" s="75"/>
      <c r="DD34" s="75"/>
      <c r="DE34" s="75"/>
      <c r="DF34" s="75"/>
      <c r="DG34" s="88"/>
      <c r="DH34" s="88"/>
      <c r="DI34" s="88"/>
      <c r="DJ34" s="62"/>
      <c r="DK34" s="62"/>
      <c r="DL34" s="62"/>
      <c r="DM34" s="62"/>
      <c r="DN34" s="61"/>
      <c r="DO34" s="61"/>
      <c r="DP34" s="61"/>
      <c r="DQ34" s="56"/>
      <c r="DR34" s="56"/>
      <c r="DS34" s="56"/>
      <c r="DT34" s="56"/>
      <c r="DU34" s="59"/>
      <c r="DV34" s="59"/>
      <c r="DW34" s="59"/>
      <c r="DX34" s="59"/>
      <c r="DY34" s="57"/>
      <c r="DZ34" s="57"/>
      <c r="EA34" s="57"/>
      <c r="EB34" s="41"/>
      <c r="EC34" s="41"/>
      <c r="ED34" s="41"/>
      <c r="EE34" s="41"/>
      <c r="EF34" s="53"/>
      <c r="EG34" s="53"/>
      <c r="EH34" s="53"/>
      <c r="EI34" s="53"/>
      <c r="EJ34" s="53"/>
      <c r="EK34" s="89"/>
      <c r="EL34" s="89"/>
      <c r="EM34" s="89"/>
      <c r="EN34" s="89"/>
      <c r="EO34" s="92"/>
      <c r="EP34" s="92"/>
      <c r="EQ34" s="92"/>
      <c r="ER34" s="92"/>
      <c r="ES34" s="93"/>
      <c r="ET34" s="93"/>
      <c r="EU34" s="93"/>
      <c r="EV34" s="93"/>
      <c r="EW34" s="93"/>
      <c r="EX34" s="93"/>
    </row>
    <row r="5536" ht="12.75">
      <c r="B5536" t="s">
        <v>26</v>
      </c>
    </row>
  </sheetData>
  <sheetProtection/>
  <mergeCells count="13">
    <mergeCell ref="A2:F4"/>
    <mergeCell ref="H2:H5"/>
    <mergeCell ref="G2:G4"/>
    <mergeCell ref="T5:V5"/>
    <mergeCell ref="W5:Y5"/>
    <mergeCell ref="Z5:AB5"/>
    <mergeCell ref="AC5:AE5"/>
    <mergeCell ref="AF5:AH5"/>
    <mergeCell ref="AI5:AK5"/>
    <mergeCell ref="AM1:CJ1"/>
    <mergeCell ref="CK1:EN1"/>
    <mergeCell ref="EO1:EX1"/>
    <mergeCell ref="I4:AL4"/>
  </mergeCells>
  <printOptions horizontalCentered="1"/>
  <pageMargins left="0.39375" right="0.39375" top="0.1597222222222222" bottom="0.48958333333333337" header="0.5118055555555555" footer="0.19652777777777777"/>
  <pageSetup fitToHeight="0" fitToWidth="1" horizontalDpi="300" verticalDpi="300" orientation="portrait" paperSize="9" scale="48" r:id="rId3"/>
  <headerFooter alignWithMargins="0">
    <oddFooter>&amp;CPrepared by Servaas de Kock
 &amp;D&amp;RPage &amp;P</oddFooter>
  </headerFooter>
  <rowBreaks count="1" manualBreakCount="1">
    <brk id="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BGU</dc:creator>
  <cp:keywords/>
  <dc:description/>
  <cp:lastModifiedBy>Elaine</cp:lastModifiedBy>
  <cp:lastPrinted>2017-05-29T14:30:51Z</cp:lastPrinted>
  <dcterms:created xsi:type="dcterms:W3CDTF">2011-04-26T22:40:14Z</dcterms:created>
  <dcterms:modified xsi:type="dcterms:W3CDTF">2019-10-11T09:35:59Z</dcterms:modified>
  <cp:category/>
  <cp:version/>
  <cp:contentType/>
  <cp:contentStatus/>
</cp:coreProperties>
</file>